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var0006.lindner.lan\_PRM$\001\24\NW24-410738\00-Angebotsunterlagen\0.4-Plaene+Details+Terminplaene\2024-09-12_FLB-Köbis\"/>
    </mc:Choice>
  </mc:AlternateContent>
  <bookViews>
    <workbookView xWindow="-49845" yWindow="-13785" windowWidth="46125" windowHeight="21780" tabRatio="806"/>
  </bookViews>
  <sheets>
    <sheet name="Summe" sheetId="11" r:id="rId1"/>
    <sheet name="VE 001 - Rohbau- und Rückbauarb" sheetId="3" r:id="rId2"/>
    <sheet name="VE 002 - Metall- und Schlossera" sheetId="4" r:id="rId3"/>
    <sheet name="VE 003 - Trockenbauarbeiten und" sheetId="5" r:id="rId4"/>
    <sheet name="VE 004 - Schreinerarbeiten" sheetId="2" r:id="rId5"/>
    <sheet name="VE 005 - Estrich und Systemböde" sheetId="6" r:id="rId6"/>
    <sheet name="VE 006 - Maler- und Lackierarbe" sheetId="7" r:id="rId7"/>
    <sheet name="VE 007 - Boden- Wandbeläge Flie" sheetId="8" r:id="rId8"/>
    <sheet name="VE 008 - Bodenbeläge Lino - Kau" sheetId="9" r:id="rId9"/>
    <sheet name="VE 009 -KG400" sheetId="12" r:id="rId10"/>
  </sheets>
  <definedNames>
    <definedName name="_xlnm._FilterDatabase" localSheetId="2" hidden="1">'VE 002 - Metall- und Schlossera'!$B$6:$H$19</definedName>
    <definedName name="_xlnm._FilterDatabase" localSheetId="3" hidden="1">'VE 003 - Trockenbauarbeiten und'!$B$6:$H$34</definedName>
    <definedName name="_xlnm._FilterDatabase" localSheetId="4" hidden="1">'VE 004 - Schreinerarbeiten'!$B$6:$H$56</definedName>
    <definedName name="_xlnm._FilterDatabase" localSheetId="6" hidden="1">'VE 006 - Maler- und Lackierarbe'!$B$6:$H$47</definedName>
    <definedName name="_xlnm._FilterDatabase" localSheetId="9" hidden="1">'VE 009 -KG400'!$A$6:$G$227</definedName>
    <definedName name="_xlnm.Print_Area" localSheetId="0">Summe!$B$1:$H$60</definedName>
    <definedName name="_xlnm.Print_Area" localSheetId="1">'VE 001 - Rohbau- und Rückbauarb'!$B$1:$H$74</definedName>
    <definedName name="_xlnm.Print_Area" localSheetId="2">'VE 002 - Metall- und Schlossera'!$B$1:$H$47</definedName>
    <definedName name="_xlnm.Print_Area" localSheetId="3">'VE 003 - Trockenbauarbeiten und'!$B$1:$H$66</definedName>
    <definedName name="_xlnm.Print_Area" localSheetId="4">'VE 004 - Schreinerarbeiten'!$B$1:$H$56</definedName>
    <definedName name="_xlnm.Print_Area" localSheetId="5">'VE 005 - Estrich und Systemböde'!$B$1:$H$56</definedName>
    <definedName name="_xlnm.Print_Area" localSheetId="6">'VE 006 - Maler- und Lackierarbe'!$B$1:$H$47</definedName>
    <definedName name="_xlnm.Print_Area" localSheetId="7">'VE 007 - Boden- Wandbeläge Flie'!$B$1:$H$56</definedName>
    <definedName name="_xlnm.Print_Area" localSheetId="8">'VE 008 - Bodenbeläge Lino - Kau'!$B$1:$H$56</definedName>
    <definedName name="_xlnm.Print_Titles" localSheetId="0">Summe!$B:$D</definedName>
    <definedName name="_xlnm.Print_Titles" localSheetId="1">'VE 001 - Rohbau- und Rückbauarb'!$B:$D</definedName>
    <definedName name="_xlnm.Print_Titles" localSheetId="2">'VE 002 - Metall- und Schlossera'!$B:$D</definedName>
    <definedName name="_xlnm.Print_Titles" localSheetId="3">'VE 003 - Trockenbauarbeiten und'!$B:$D</definedName>
    <definedName name="_xlnm.Print_Titles" localSheetId="4">'VE 004 - Schreinerarbeiten'!$B:$D</definedName>
    <definedName name="_xlnm.Print_Titles" localSheetId="5">'VE 005 - Estrich und Systemböde'!$B:$D</definedName>
    <definedName name="_xlnm.Print_Titles" localSheetId="6">'VE 006 - Maler- und Lackierarbe'!$B:$D</definedName>
    <definedName name="_xlnm.Print_Titles" localSheetId="7">'VE 007 - Boden- Wandbeläge Flie'!$B:$D</definedName>
    <definedName name="_xlnm.Print_Titles" localSheetId="8">'VE 008 - Bodenbeläge Lino - Kau'!$B:$D</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9" l="1"/>
  <c r="D12" i="9"/>
  <c r="D8" i="9"/>
  <c r="D9" i="9"/>
  <c r="D8" i="8"/>
  <c r="D13" i="8"/>
  <c r="D9" i="8"/>
  <c r="D25" i="7"/>
  <c r="D17" i="7"/>
  <c r="D45" i="7"/>
  <c r="D44" i="7" s="1"/>
  <c r="D42" i="7"/>
  <c r="D39" i="7"/>
  <c r="D35" i="7"/>
  <c r="D32" i="7"/>
  <c r="D31" i="7" s="1"/>
  <c r="D26" i="7"/>
  <c r="D22" i="7"/>
  <c r="D21" i="7" s="1"/>
  <c r="D18" i="7"/>
  <c r="D14" i="7"/>
  <c r="D9" i="7"/>
  <c r="D8" i="7"/>
  <c r="D14" i="6"/>
  <c r="D13" i="6" s="1"/>
  <c r="D11" i="6"/>
  <c r="D9" i="6"/>
  <c r="D8" i="6" s="1"/>
  <c r="D28" i="5"/>
  <c r="D33" i="5"/>
  <c r="D29" i="5"/>
  <c r="D26" i="5"/>
  <c r="D24" i="5"/>
  <c r="D20" i="5"/>
  <c r="D21" i="5"/>
  <c r="D18" i="5"/>
  <c r="D14" i="5"/>
  <c r="D8" i="5" s="1"/>
  <c r="D9" i="5"/>
  <c r="D73" i="3"/>
  <c r="D71" i="3"/>
  <c r="D69" i="3"/>
  <c r="D65" i="3"/>
  <c r="D60" i="3" s="1"/>
  <c r="D62" i="3"/>
  <c r="D56" i="3"/>
  <c r="D58" i="3"/>
  <c r="D44" i="3"/>
  <c r="D53" i="3"/>
  <c r="D50" i="3"/>
  <c r="D46" i="3"/>
  <c r="D42" i="3"/>
  <c r="D40" i="3"/>
  <c r="D36" i="3" s="1"/>
  <c r="D38" i="3"/>
  <c r="D34" i="3"/>
  <c r="D32" i="3"/>
  <c r="D11" i="3"/>
  <c r="D28" i="3"/>
  <c r="D25" i="3"/>
  <c r="D17" i="3"/>
  <c r="D13" i="3"/>
  <c r="D38" i="7" l="1"/>
  <c r="D23" i="5"/>
  <c r="G14" i="12"/>
  <c r="G15" i="12"/>
  <c r="G16" i="12"/>
  <c r="G17" i="12"/>
  <c r="G18" i="12"/>
  <c r="G19" i="12"/>
  <c r="G20" i="12"/>
  <c r="G21" i="12"/>
  <c r="G22" i="12"/>
  <c r="G24" i="12"/>
  <c r="G30" i="12"/>
  <c r="G31" i="12"/>
  <c r="G32" i="12"/>
  <c r="G33" i="12"/>
  <c r="G35" i="12"/>
  <c r="G36" i="12"/>
  <c r="G37" i="12"/>
  <c r="G38" i="12"/>
  <c r="G39" i="12"/>
  <c r="G40" i="12"/>
  <c r="G41" i="12"/>
  <c r="G42" i="12"/>
  <c r="G43" i="12"/>
  <c r="G44" i="12"/>
  <c r="G46" i="12"/>
  <c r="G51" i="12"/>
  <c r="G52" i="12"/>
  <c r="G53" i="12"/>
  <c r="G54" i="12"/>
  <c r="G56" i="12"/>
  <c r="G57" i="12"/>
  <c r="G58" i="12"/>
  <c r="G59" i="12"/>
  <c r="G60" i="12"/>
  <c r="G61" i="12"/>
  <c r="G62" i="12"/>
  <c r="G63"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100" i="12"/>
  <c r="G101" i="12"/>
  <c r="G102" i="12"/>
  <c r="G103" i="12"/>
  <c r="G104" i="12"/>
  <c r="G105" i="12"/>
  <c r="G106" i="12"/>
  <c r="G107" i="12"/>
  <c r="G109" i="12"/>
  <c r="G110" i="12"/>
  <c r="G111" i="12"/>
  <c r="G112" i="12"/>
  <c r="G113" i="12"/>
  <c r="G114" i="12"/>
  <c r="G115" i="12"/>
  <c r="G116" i="12"/>
  <c r="G117" i="12"/>
  <c r="G119" i="12"/>
  <c r="G118" i="12" s="1"/>
  <c r="G122" i="12"/>
  <c r="G123" i="12"/>
  <c r="G124" i="12"/>
  <c r="G125" i="12"/>
  <c r="G128" i="12"/>
  <c r="G129" i="12"/>
  <c r="G130" i="12"/>
  <c r="G131" i="12"/>
  <c r="G132" i="12"/>
  <c r="G133" i="12"/>
  <c r="G135" i="12"/>
  <c r="G140" i="12"/>
  <c r="G141" i="12"/>
  <c r="G142" i="12"/>
  <c r="G143" i="12"/>
  <c r="G145" i="12"/>
  <c r="G146" i="12"/>
  <c r="G147" i="12"/>
  <c r="G148" i="12"/>
  <c r="G149" i="12"/>
  <c r="G150" i="12"/>
  <c r="G151" i="12"/>
  <c r="G154" i="12"/>
  <c r="G155" i="12"/>
  <c r="G156" i="12"/>
  <c r="G157" i="12"/>
  <c r="G158" i="12"/>
  <c r="G159" i="12"/>
  <c r="G160" i="12"/>
  <c r="G161" i="12"/>
  <c r="G162" i="12"/>
  <c r="G163" i="12"/>
  <c r="G164" i="12"/>
  <c r="G165" i="12"/>
  <c r="G172" i="12"/>
  <c r="G173" i="12"/>
  <c r="G174" i="12"/>
  <c r="G176" i="12"/>
  <c r="G177" i="12"/>
  <c r="G178" i="12"/>
  <c r="G179" i="12"/>
  <c r="G180" i="12"/>
  <c r="G181" i="12"/>
  <c r="G182" i="12"/>
  <c r="G183" i="12"/>
  <c r="G184" i="12"/>
  <c r="G186" i="12"/>
  <c r="G187" i="12"/>
  <c r="G188" i="12"/>
  <c r="G191" i="12"/>
  <c r="G192" i="12"/>
  <c r="G193" i="12"/>
  <c r="G196" i="12"/>
  <c r="G197" i="12"/>
  <c r="G198" i="12"/>
  <c r="G199" i="12"/>
  <c r="G200" i="12"/>
  <c r="G207" i="12"/>
  <c r="G208" i="12"/>
  <c r="G211" i="12"/>
  <c r="G212" i="12"/>
  <c r="G213" i="12"/>
  <c r="G214" i="12"/>
  <c r="G215" i="12"/>
  <c r="G216" i="12"/>
  <c r="G219" i="12"/>
  <c r="G220" i="12"/>
  <c r="G221" i="12"/>
  <c r="G222" i="12"/>
  <c r="G224" i="12"/>
  <c r="G226" i="12"/>
  <c r="G227" i="12"/>
  <c r="G55" i="12" l="1"/>
  <c r="G210" i="12"/>
  <c r="G209" i="12" s="1"/>
  <c r="G137" i="12"/>
  <c r="G34" i="12"/>
  <c r="G27" i="12"/>
  <c r="G99" i="12"/>
  <c r="G225" i="12"/>
  <c r="G48" i="12"/>
  <c r="G47" i="12" s="1"/>
  <c r="G13" i="12"/>
  <c r="G12" i="12" s="1"/>
  <c r="G218" i="12"/>
  <c r="G217" i="12" s="1"/>
  <c r="G153" i="12"/>
  <c r="G66" i="12"/>
  <c r="G195" i="12"/>
  <c r="G194" i="12" s="1"/>
  <c r="G127" i="12"/>
  <c r="G126" i="12" s="1"/>
  <c r="G144" i="12"/>
  <c r="G136" i="12" s="1"/>
  <c r="G190" i="12"/>
  <c r="G189" i="12" s="1"/>
  <c r="G175" i="12"/>
  <c r="G121" i="12"/>
  <c r="G120" i="12" s="1"/>
  <c r="D51" i="2"/>
  <c r="D44" i="2"/>
  <c r="D32" i="2"/>
  <c r="D29" i="2"/>
  <c r="D25" i="2"/>
  <c r="D19" i="2"/>
  <c r="D17" i="2"/>
  <c r="D7" i="9"/>
  <c r="D24" i="11" s="1"/>
  <c r="D7" i="8"/>
  <c r="D23" i="11" s="1"/>
  <c r="D42" i="11"/>
  <c r="D18" i="4"/>
  <c r="D16" i="4"/>
  <c r="D14" i="4"/>
  <c r="D12" i="4"/>
  <c r="D10" i="4"/>
  <c r="D8" i="4"/>
  <c r="D8" i="3"/>
  <c r="G65" i="12" l="1"/>
  <c r="G26" i="12"/>
  <c r="G152" i="12"/>
  <c r="D43" i="11"/>
  <c r="D46" i="11"/>
  <c r="D47" i="11"/>
  <c r="D48" i="11"/>
  <c r="D40" i="11"/>
  <c r="D49" i="11"/>
  <c r="D45" i="11"/>
  <c r="D41" i="11"/>
  <c r="D44" i="11"/>
  <c r="D7" i="5"/>
  <c r="D19" i="11" s="1"/>
  <c r="D7" i="4"/>
  <c r="D18" i="11" s="1"/>
  <c r="D7" i="3"/>
  <c r="D17" i="11" s="1"/>
  <c r="D7" i="7"/>
  <c r="D22" i="11" s="1"/>
  <c r="D7" i="6"/>
  <c r="D21" i="11" s="1"/>
  <c r="D12" i="2"/>
  <c r="D8" i="2"/>
  <c r="D38" i="11" s="1"/>
  <c r="D39" i="11" l="1"/>
  <c r="G11" i="12"/>
  <c r="G9" i="12" s="1"/>
  <c r="G8" i="12" s="1"/>
  <c r="G7" i="12" s="1"/>
  <c r="D7" i="2"/>
  <c r="D20" i="11" s="1"/>
  <c r="D25" i="11" l="1"/>
  <c r="D16" i="11"/>
  <c r="D15" i="11" s="1"/>
  <c r="D14" i="11" s="1"/>
  <c r="D37" i="11"/>
  <c r="D36" i="11" s="1"/>
  <c r="D35" i="11" s="1"/>
</calcChain>
</file>

<file path=xl/sharedStrings.xml><?xml version="1.0" encoding="utf-8"?>
<sst xmlns="http://schemas.openxmlformats.org/spreadsheetml/2006/main" count="1509" uniqueCount="754">
  <si>
    <t>Empfang Geb. 4.1</t>
  </si>
  <si>
    <t>Atrium</t>
  </si>
  <si>
    <t>Plateau</t>
  </si>
  <si>
    <t>Café</t>
  </si>
  <si>
    <t>Kantine</t>
  </si>
  <si>
    <t>Tresenverkleidung</t>
  </si>
  <si>
    <t>Hinterleuchtete Glasrückwand</t>
  </si>
  <si>
    <t>1.1.</t>
  </si>
  <si>
    <t>1.</t>
  </si>
  <si>
    <t>1.2.</t>
  </si>
  <si>
    <t>1.3.</t>
  </si>
  <si>
    <t>2.</t>
  </si>
  <si>
    <t>3.</t>
  </si>
  <si>
    <t>4.</t>
  </si>
  <si>
    <t>5.</t>
  </si>
  <si>
    <t>2.1.</t>
  </si>
  <si>
    <t>2.2.</t>
  </si>
  <si>
    <t>2.3.</t>
  </si>
  <si>
    <t>2.4.</t>
  </si>
  <si>
    <t xml:space="preserve">Sitzinsel 1 groß mit Bepflanzung (Baum) </t>
  </si>
  <si>
    <t>Sitzinsel 2 mittel mit Bepflanzung (Baum)</t>
  </si>
  <si>
    <t xml:space="preserve">Sitzinsel 3 klein mit Bepflanzung (Baum) </t>
  </si>
  <si>
    <t>Stahltische</t>
  </si>
  <si>
    <t>6.</t>
  </si>
  <si>
    <t xml:space="preserve">Dachterrasse Geb. 4.1 </t>
  </si>
  <si>
    <t>Fitnessstudio</t>
  </si>
  <si>
    <t>7.</t>
  </si>
  <si>
    <t>8.</t>
  </si>
  <si>
    <t>Büro Sanitär</t>
  </si>
  <si>
    <t>9.</t>
  </si>
  <si>
    <t>Empfang Geb. 4.2</t>
  </si>
  <si>
    <t>3.1.</t>
  </si>
  <si>
    <t xml:space="preserve">Sitzinsel 4 klein mit Bepflanzung </t>
  </si>
  <si>
    <t>4.1.</t>
  </si>
  <si>
    <t>Tresen</t>
  </si>
  <si>
    <t>4.2.</t>
  </si>
  <si>
    <t xml:space="preserve">Rückwand Tresen </t>
  </si>
  <si>
    <t>4.3.</t>
  </si>
  <si>
    <t xml:space="preserve">Sitzbank mit Bepflanzung </t>
  </si>
  <si>
    <t>4.4.</t>
  </si>
  <si>
    <t>Hochtisch</t>
  </si>
  <si>
    <t>4.5.</t>
  </si>
  <si>
    <t xml:space="preserve">Wandbekleidung WC Café </t>
  </si>
  <si>
    <t>5.1.</t>
  </si>
  <si>
    <t>5.2.</t>
  </si>
  <si>
    <t>5.3.</t>
  </si>
  <si>
    <t xml:space="preserve">Sitzbank mit Lamellenverkleidung </t>
  </si>
  <si>
    <t>Deckenlamellen Kantine</t>
  </si>
  <si>
    <t xml:space="preserve">Lackierung Bestandsmöbel Kantine </t>
  </si>
  <si>
    <t>6.1.</t>
  </si>
  <si>
    <t>Sitzbank, mit Verkleidung Rückenlehne</t>
  </si>
  <si>
    <t>6.2.</t>
  </si>
  <si>
    <t xml:space="preserve">Bodenbelag Dachterrasse </t>
  </si>
  <si>
    <t>7.1.</t>
  </si>
  <si>
    <t xml:space="preserve">Umkleide Einbauspinde mit Sitzbank </t>
  </si>
  <si>
    <t>7.2.</t>
  </si>
  <si>
    <t>7.3.</t>
  </si>
  <si>
    <t>7.4.</t>
  </si>
  <si>
    <t>7.5.</t>
  </si>
  <si>
    <t>7.6.</t>
  </si>
  <si>
    <t>7.7.</t>
  </si>
  <si>
    <t>7.8.</t>
  </si>
  <si>
    <t xml:space="preserve">Umkleide Ablage Nische </t>
  </si>
  <si>
    <t xml:space="preserve">Sanitär Einbauregal </t>
  </si>
  <si>
    <t xml:space="preserve">Sanitär Ablageregal mit Shakerleiste </t>
  </si>
  <si>
    <t xml:space="preserve">Sanitär Waschtisch </t>
  </si>
  <si>
    <t xml:space="preserve">Sanitär Wandbekleidung Holz, Spiegel </t>
  </si>
  <si>
    <t>Sanitär Ganzglas Duschtrennwände</t>
  </si>
  <si>
    <t xml:space="preserve">Fitnessraum 1 Einbauregal Holz </t>
  </si>
  <si>
    <t>7.9.</t>
  </si>
  <si>
    <t>7.10.</t>
  </si>
  <si>
    <t>7.11.</t>
  </si>
  <si>
    <t>Fitnessraum 1 Wandbekleidung Holz</t>
  </si>
  <si>
    <t xml:space="preserve">Fitnessraum 1, 2 Wandbekleidung Spiegel </t>
  </si>
  <si>
    <t xml:space="preserve">Fitnessraum 2 Einbauschrank </t>
  </si>
  <si>
    <t>8.1.</t>
  </si>
  <si>
    <t>8.2.</t>
  </si>
  <si>
    <t>8.3.</t>
  </si>
  <si>
    <t>8.4.</t>
  </si>
  <si>
    <t>8.5.</t>
  </si>
  <si>
    <t>8.6.</t>
  </si>
  <si>
    <t>Waschtisch</t>
  </si>
  <si>
    <t xml:space="preserve">Waschtisch Unterschrank </t>
  </si>
  <si>
    <t xml:space="preserve">Spiegelschrank </t>
  </si>
  <si>
    <t xml:space="preserve">Spritzschutzwand Glas </t>
  </si>
  <si>
    <t xml:space="preserve">WC-Kabinen Wandbekleidung Glas </t>
  </si>
  <si>
    <t xml:space="preserve">Urinale Wandbekleidung Glas </t>
  </si>
  <si>
    <t xml:space="preserve">9.1. </t>
  </si>
  <si>
    <t xml:space="preserve">9.2. </t>
  </si>
  <si>
    <t xml:space="preserve">9.3. </t>
  </si>
  <si>
    <t xml:space="preserve">9.4. </t>
  </si>
  <si>
    <t xml:space="preserve">Sitzinsel 6 klein ohne Bepflanzung </t>
  </si>
  <si>
    <t>Wandbekleidung Holz</t>
  </si>
  <si>
    <t xml:space="preserve">Wandbekleidung Glas </t>
  </si>
  <si>
    <t>Sitzinsel 5 klein mit Bepflanzung</t>
  </si>
  <si>
    <t>Gesamt</t>
  </si>
  <si>
    <t>Schutzmaßnahmen</t>
  </si>
  <si>
    <t>Rückbau Wände</t>
  </si>
  <si>
    <t>Los Café</t>
  </si>
  <si>
    <t>Rüchbau Einbauten</t>
  </si>
  <si>
    <t>2.2.1.</t>
  </si>
  <si>
    <t>Teeküche</t>
  </si>
  <si>
    <t>2.2.2.</t>
  </si>
  <si>
    <t>Waschtischunterschrank</t>
  </si>
  <si>
    <t>2.2.3.</t>
  </si>
  <si>
    <t>Sonstige Einbauten</t>
  </si>
  <si>
    <t>2.3.1.</t>
  </si>
  <si>
    <t>Türen</t>
  </si>
  <si>
    <t>2.3.2.</t>
  </si>
  <si>
    <t>Fenster</t>
  </si>
  <si>
    <t>2.3.3.</t>
  </si>
  <si>
    <t>System-Trennwände</t>
  </si>
  <si>
    <t>2.3.4.</t>
  </si>
  <si>
    <t>GK- Trennwände</t>
  </si>
  <si>
    <t>2.3.5.</t>
  </si>
  <si>
    <t>GK- Vorwände mit Fliesen</t>
  </si>
  <si>
    <t>2.3.7.</t>
  </si>
  <si>
    <t>Stahlbetonbrüstung</t>
  </si>
  <si>
    <t>2.3.6.</t>
  </si>
  <si>
    <t>Natursteinfassade</t>
  </si>
  <si>
    <t>Rückbau Decken</t>
  </si>
  <si>
    <t>2.4.1.</t>
  </si>
  <si>
    <t>GK-Decke</t>
  </si>
  <si>
    <t>2.4.2.</t>
  </si>
  <si>
    <t>GK-Decke mit Kühlfunktion</t>
  </si>
  <si>
    <t>Rückbau Boden</t>
  </si>
  <si>
    <t>2.5.</t>
  </si>
  <si>
    <t>Los Open Space</t>
  </si>
  <si>
    <t>2.5.1.</t>
  </si>
  <si>
    <t>2.5.2.</t>
  </si>
  <si>
    <t>2.5.3.</t>
  </si>
  <si>
    <t>Fliesen</t>
  </si>
  <si>
    <t>Estrich mit Teppich</t>
  </si>
  <si>
    <t>Hohlraumboden, streifenweise</t>
  </si>
  <si>
    <t>3.2.</t>
  </si>
  <si>
    <t>3.2.1.</t>
  </si>
  <si>
    <t>Los Dachterrasse Geb. 4.1</t>
  </si>
  <si>
    <t>Rückbau Einbauten</t>
  </si>
  <si>
    <t>4.2.1.</t>
  </si>
  <si>
    <t>Geländer</t>
  </si>
  <si>
    <t>4.3.1.</t>
  </si>
  <si>
    <t>Holzdielen</t>
  </si>
  <si>
    <t>Rohbau</t>
  </si>
  <si>
    <t>4.4.1.</t>
  </si>
  <si>
    <t>Erweiterung Fundamente</t>
  </si>
  <si>
    <t>Los Fitnesstudio</t>
  </si>
  <si>
    <t>5.2.1.</t>
  </si>
  <si>
    <t>5.2.2.</t>
  </si>
  <si>
    <t>5.2.3.</t>
  </si>
  <si>
    <t>Spinde</t>
  </si>
  <si>
    <t>Papierspender</t>
  </si>
  <si>
    <t>5.3.1.</t>
  </si>
  <si>
    <t>5.3.2.</t>
  </si>
  <si>
    <t>5.4.</t>
  </si>
  <si>
    <t>5.4.1.</t>
  </si>
  <si>
    <t>5.4.2.</t>
  </si>
  <si>
    <t>GK-Vorwände mit Fliese</t>
  </si>
  <si>
    <t>Wandverkleidung Spiegel</t>
  </si>
  <si>
    <t>Lino</t>
  </si>
  <si>
    <t>Los Fahrradräume</t>
  </si>
  <si>
    <t>6.2.1.</t>
  </si>
  <si>
    <t>Rückbau Beschichtung</t>
  </si>
  <si>
    <t>Los Büro Sanitär</t>
  </si>
  <si>
    <t>7.2.1.</t>
  </si>
  <si>
    <t>7.2.2.</t>
  </si>
  <si>
    <t>7.3.1.</t>
  </si>
  <si>
    <t>7.3.2.</t>
  </si>
  <si>
    <t>7.3.3.</t>
  </si>
  <si>
    <t>GK-Installationswände mit Fliesen</t>
  </si>
  <si>
    <t>GK-Vorwände mit Fliesen</t>
  </si>
  <si>
    <t>7.4.1.</t>
  </si>
  <si>
    <t>Los Empfang Geb 4.2</t>
  </si>
  <si>
    <t>8.2.1.</t>
  </si>
  <si>
    <t>Wandverkleidung Aufzüge</t>
  </si>
  <si>
    <t>Rohrrahmentür</t>
  </si>
  <si>
    <t>Pflanzgefäße mit Geländer</t>
  </si>
  <si>
    <t>Lamellengitter</t>
  </si>
  <si>
    <t>Gitterwand</t>
  </si>
  <si>
    <t>Los Dachterrasse Geb. 4.2</t>
  </si>
  <si>
    <t>Gewächshaus</t>
  </si>
  <si>
    <t>Trockenbauarbeiten – Wände</t>
  </si>
  <si>
    <t>1.1.1.</t>
  </si>
  <si>
    <t>GK-Trennwände</t>
  </si>
  <si>
    <t>1.1.2.</t>
  </si>
  <si>
    <t>GK-Installationswände</t>
  </si>
  <si>
    <t>1.1.3.</t>
  </si>
  <si>
    <t>GK-Vorwände</t>
  </si>
  <si>
    <t>1.1.4.</t>
  </si>
  <si>
    <t>1.2.1.</t>
  </si>
  <si>
    <t>1.2.2.</t>
  </si>
  <si>
    <t>1.2.3.</t>
  </si>
  <si>
    <t>1.3.1.</t>
  </si>
  <si>
    <t>Anarbeiten GK-Wände</t>
  </si>
  <si>
    <t>Trockenbauarbeiten - Decken</t>
  </si>
  <si>
    <t>GK-Unterdecke</t>
  </si>
  <si>
    <t>GK-Unterdecke mit Kühlfunktion</t>
  </si>
  <si>
    <t>Anarbeiten GK-Decken</t>
  </si>
  <si>
    <t>Innentüren</t>
  </si>
  <si>
    <t>Holztüren mit Stahlzargen</t>
  </si>
  <si>
    <t>Los Kantine</t>
  </si>
  <si>
    <t>Trockenbauarbeiten – Decken</t>
  </si>
  <si>
    <t>2.1.1.</t>
  </si>
  <si>
    <t>Deckenlamellen</t>
  </si>
  <si>
    <t>Trockenbauarbeiten - Wände</t>
  </si>
  <si>
    <t>3.1.1.</t>
  </si>
  <si>
    <t>Anarbeiten Bestandsdecke</t>
  </si>
  <si>
    <t>4.1.1.</t>
  </si>
  <si>
    <t>4.1.2.</t>
  </si>
  <si>
    <t>GK Vorwände</t>
  </si>
  <si>
    <t>4.1.3.</t>
  </si>
  <si>
    <t>Anarbeiten Bestandsdecken</t>
  </si>
  <si>
    <t>Systemboden</t>
  </si>
  <si>
    <t>Holraumboden</t>
  </si>
  <si>
    <t>Estriche</t>
  </si>
  <si>
    <t>Sichtestrich</t>
  </si>
  <si>
    <t>Anstrich</t>
  </si>
  <si>
    <t>Wände</t>
  </si>
  <si>
    <t>Decken</t>
  </si>
  <si>
    <t>Stahlzargen</t>
  </si>
  <si>
    <t>Holztürblätter</t>
  </si>
  <si>
    <t>Beschichtungen</t>
  </si>
  <si>
    <t>Farbig</t>
  </si>
  <si>
    <t>Farbig, inkl. Abdichtungsebene</t>
  </si>
  <si>
    <t>2.1.2.</t>
  </si>
  <si>
    <t>3.1.2.</t>
  </si>
  <si>
    <t>4.1.4.</t>
  </si>
  <si>
    <t>5.1.1.</t>
  </si>
  <si>
    <t>5.1.2.</t>
  </si>
  <si>
    <t>Markierungsarbeiten</t>
  </si>
  <si>
    <t>6.1.1.</t>
  </si>
  <si>
    <t>6.1.2.</t>
  </si>
  <si>
    <t>Farbig inkl. Abdichtungsebene</t>
  </si>
  <si>
    <t>7.1.1.</t>
  </si>
  <si>
    <t>7.1.2.</t>
  </si>
  <si>
    <t>Boden</t>
  </si>
  <si>
    <t>1.2.4.</t>
  </si>
  <si>
    <t>Bodenfliesen Sanitär + Umkleiden</t>
  </si>
  <si>
    <t>Sockelfliesen Umkleiden</t>
  </si>
  <si>
    <t>Sockelfliesen Sanitär</t>
  </si>
  <si>
    <t>Wand</t>
  </si>
  <si>
    <t>Wandfliesen Sanitär Dusche</t>
  </si>
  <si>
    <t>Wandfliesen WC-Kabine</t>
  </si>
  <si>
    <t>Wandfliesen Sanitär Waschtisch</t>
  </si>
  <si>
    <t>Wandfliesen Fitnessraum 1</t>
  </si>
  <si>
    <t>Elastischer Bodenbelag</t>
  </si>
  <si>
    <t>Bodenbelag Linoleum</t>
  </si>
  <si>
    <t>Bodenbelag Kautschuk</t>
  </si>
  <si>
    <t>Sockelleisten Fitnessraum 1, 2</t>
  </si>
  <si>
    <t>V 001</t>
  </si>
  <si>
    <t>V 002</t>
  </si>
  <si>
    <t>V 003</t>
  </si>
  <si>
    <t>V 004</t>
  </si>
  <si>
    <t>V 007</t>
  </si>
  <si>
    <t>V 008</t>
  </si>
  <si>
    <t>V 005</t>
  </si>
  <si>
    <t>V 006</t>
  </si>
  <si>
    <t xml:space="preserve">Rohbau- und Rückbauarbeiten </t>
  </si>
  <si>
    <t>Metall- und Schlosserarbeiten</t>
  </si>
  <si>
    <t xml:space="preserve"> Trockenbauarbeiten und Innentüren</t>
  </si>
  <si>
    <t xml:space="preserve"> Schreinerarbeiten</t>
  </si>
  <si>
    <t>Estrich und Systemböden</t>
  </si>
  <si>
    <t>Maler- und Lackierarbeiten, Beschichtungen</t>
  </si>
  <si>
    <t xml:space="preserve"> Boden-/Wandbeläge Fliese</t>
  </si>
  <si>
    <t>Bodenbeläge Lino - Kautschuk</t>
  </si>
  <si>
    <t>Nr</t>
  </si>
  <si>
    <t>Position</t>
  </si>
  <si>
    <t>Funktionale Leiastungsbeschreibung KG300</t>
  </si>
  <si>
    <r>
      <rPr>
        <b/>
        <sz val="9"/>
        <rFont val="Futura Book"/>
      </rPr>
      <t xml:space="preserve">VE </t>
    </r>
    <r>
      <rPr>
        <b/>
        <sz val="10"/>
        <rFont val="Futura Book"/>
      </rPr>
      <t>002 - Metall- und Schlosserarbeiten</t>
    </r>
  </si>
  <si>
    <r>
      <t>Datum</t>
    </r>
    <r>
      <rPr>
        <b/>
        <sz val="10"/>
        <rFont val="Futura Book"/>
      </rPr>
      <t xml:space="preserve">  28.09.2024</t>
    </r>
  </si>
  <si>
    <r>
      <rPr>
        <b/>
        <sz val="9"/>
        <rFont val="Futura Book"/>
      </rPr>
      <t xml:space="preserve">VE </t>
    </r>
    <r>
      <rPr>
        <b/>
        <sz val="10"/>
        <rFont val="Futura Book"/>
      </rPr>
      <t xml:space="preserve">001 - Rohbau- und Rückbauarbeiten </t>
    </r>
  </si>
  <si>
    <r>
      <t xml:space="preserve">VE </t>
    </r>
    <r>
      <rPr>
        <b/>
        <sz val="10"/>
        <rFont val="Futura Book"/>
      </rPr>
      <t>008 - Bodenbeläge Lino - Kautschuk</t>
    </r>
  </si>
  <si>
    <r>
      <t xml:space="preserve">VE </t>
    </r>
    <r>
      <rPr>
        <b/>
        <sz val="10"/>
        <rFont val="Futura Book"/>
      </rPr>
      <t>007 - Boden-/Wandbeläge Fliese</t>
    </r>
  </si>
  <si>
    <r>
      <t xml:space="preserve">VE </t>
    </r>
    <r>
      <rPr>
        <b/>
        <sz val="10"/>
        <rFont val="Futura Book"/>
      </rPr>
      <t>005 - Estrich und Systemböden</t>
    </r>
  </si>
  <si>
    <r>
      <t xml:space="preserve">VE </t>
    </r>
    <r>
      <rPr>
        <b/>
        <sz val="10"/>
        <rFont val="Futura Book"/>
      </rPr>
      <t>004 - Schreinerarbeiten</t>
    </r>
  </si>
  <si>
    <r>
      <t xml:space="preserve">VE </t>
    </r>
    <r>
      <rPr>
        <b/>
        <sz val="10"/>
        <rFont val="Futura Book"/>
      </rPr>
      <t>003 - Trockenbauarbeiten und Innentüren</t>
    </r>
  </si>
  <si>
    <r>
      <rPr>
        <b/>
        <sz val="9"/>
        <rFont val="Futura Book"/>
      </rPr>
      <t xml:space="preserve">VE </t>
    </r>
    <r>
      <rPr>
        <b/>
        <sz val="10"/>
        <rFont val="Futura Book"/>
      </rPr>
      <t>006 - Maler- und Lackierarbeiten, Beschichtungen</t>
    </r>
  </si>
  <si>
    <t>Empfang Haus 4.1</t>
  </si>
  <si>
    <t>Atrium 4.1</t>
  </si>
  <si>
    <t>Cafe 4.1</t>
  </si>
  <si>
    <t>Open Space 4.1</t>
  </si>
  <si>
    <t>Fitnessstudio 4.1</t>
  </si>
  <si>
    <t>Fahrradräume TG</t>
  </si>
  <si>
    <t>Büro/Sanitär</t>
  </si>
  <si>
    <t>Empfang 4.2</t>
  </si>
  <si>
    <t>Dachterrasse 4.2</t>
  </si>
  <si>
    <t>L01</t>
  </si>
  <si>
    <t>L02</t>
  </si>
  <si>
    <t>L04</t>
  </si>
  <si>
    <t>L05</t>
  </si>
  <si>
    <t>L06</t>
  </si>
  <si>
    <t>L07</t>
  </si>
  <si>
    <t>L08</t>
  </si>
  <si>
    <t>L09</t>
  </si>
  <si>
    <t>L10</t>
  </si>
  <si>
    <t>Zusammenstellung</t>
  </si>
  <si>
    <t>L03</t>
  </si>
  <si>
    <t>L11</t>
  </si>
  <si>
    <t>L12</t>
  </si>
  <si>
    <t>Dachterrasse 4.1</t>
  </si>
  <si>
    <t>Los Empfang 4.2</t>
  </si>
  <si>
    <t>Netto</t>
  </si>
  <si>
    <t>Brutto</t>
  </si>
  <si>
    <t xml:space="preserve">Summe Vergabeeinheit </t>
  </si>
  <si>
    <t>Summe Lose</t>
  </si>
  <si>
    <r>
      <t>Datum</t>
    </r>
    <r>
      <rPr>
        <b/>
        <sz val="10"/>
        <rFont val="Futura Book"/>
      </rPr>
      <t xml:space="preserve">  27.09.2024</t>
    </r>
  </si>
  <si>
    <t>St</t>
  </si>
  <si>
    <t>Frostsichere Außenarmatur,
mit Bediengriff, XL-Bausatzausführung, Figur 578 05,
Bausatzausführung, geeignet für die Rohbauinstallation
und für
die nachträgliche Installation bei bereits
fertiggestellter
Außenwand, im geschlossenen Zustand mediumberührte
Metallteile aus entzinkungsfreiem und
korrosionsbeständigem
Rotguss, beständig gegen aggressives Wasser,
Innenoberteil
für schnellen Öffnungsvorgang (zwei Umdrehungen),
Kegel mit
innenliegender RV-Feder, EPDM-Sitzdichtung,
verlängerbar
durch optional erhältliches Verlängerungsset,
integrierter RV
und Rohrbelüfter als Sicherungskombination HD, Eingang
Rohraußengewinde, totraumfrei, inkl. Schlauchkupplung
für
gängige Stecksysteme, hohe Auslaufleistung bis zu 45 l
/ min (1
bar), mit diebstahlgeschütztem Funktionsbelüfter zur
automatischen Entleerung, matt verchromter Bediengriff
mit
Überdrehschutz, inkl. fixiertem Verdrehschutz, inkl.
zweiteiliger
Wandscheibe für wandbündigen Abschluss, Auslaufgehäuse
mit Montageflächen, spezielle Baulänge für besonders
große
Wandstärken, DVGW-Zulassung nach DIN EN 17821,
ÖVGW-Zulassung, VA-Zulassung, Kunststoffteile mit KTW-
und
W 270-Zulassung, nach UBA-Bewertungsgrundlage,
Schallschutzzulassung nach DIN EN ISO 3822 Klasse 1,
DIN
EN 1717, min. Einbautiefe 150 mm, max. Einbautiefe 530
mm,
Druckstufe PN 16, max. Betriebstemperatur 65 °C
inkl. Befestigungsset und Dichtmanschette sowie
Montagematerial.
Planungsfabrikat oder gleichwertig: Kemper
liefern und montieren</t>
  </si>
  <si>
    <t>Frostsichere Außenarmatur</t>
  </si>
  <si>
    <t>01.12.02.0020</t>
  </si>
  <si>
    <t>m</t>
  </si>
  <si>
    <t>TW Rohr DN 15-25, als Mehrschichtverbundrohr Fa.Fränkische Alpex, inkl.Isolierung alukaschiert und Form und Verbindungsstücke</t>
  </si>
  <si>
    <t>Trinkwasserinstallation</t>
  </si>
  <si>
    <t>01.12.02.0010</t>
  </si>
  <si>
    <t/>
  </si>
  <si>
    <t>HLS</t>
  </si>
  <si>
    <t>01.12.02</t>
  </si>
  <si>
    <t>SCHUKO-Steckd. System 55 
SCHUKO-Steckdose 16250
System
Gira System
weiß
Merkmale:
- Tragring ist in Verbindung mit den 
Befestigungskrallen und Krallenschrauben geerdet.
- Schnellbefestigung (ca. 3,5 Umdrehungen pro 
Befestigungskralle).
- Eingehauste Spreizkrallen.
- Einfachere Krallenbefestigung durch robusten 
Schraubenkopfantrieb PZ1 / Schlitz / PH.
- Vereinfachte Installation durch patentierte Anordnung
der großen Schlüssellochprofile mittels Dosenschrauben.
- Geringe Einbautiefe.
- Große, ergonomisch geformte Lösehebel.
- Stabiler Erdungsbügel mit massiven Erdungsfingern.
- Stabiler und korrosionsbeständiger Stahltragring.
- Bruchsicherer Thermoplastsockel.
Technische Daten:
Einbautiefe: 29 mm
Leitergut: starr und flexibel
Anschlussquerschnitt
- für Leiter von: 1,5² bis 2,5²
Hinweise:
- Mit erhöhtem Anpressdruck des Erdungsbügels geprüft 
nach T.N.O. 
Fabrikat: Gira
liefern, montieren und betriebsfertig anschließen</t>
  </si>
  <si>
    <t xml:space="preserve">Einfachsteckdosen komplett liefern und montieren
</t>
  </si>
  <si>
    <t>01.12.01.0060</t>
  </si>
  <si>
    <t>EP</t>
  </si>
  <si>
    <t>KS Gartenspot Anthrazit mit LED, 36x 6x 6cm, Akuminium, Verstellbare Halterung 180 Grad. Einschließlich 2 Meter Kabel und geerdetem Stecker
liefern und montieren</t>
  </si>
  <si>
    <t xml:space="preserve">Spots für Pflanzenbeleuchtung, liefern und montieren
</t>
  </si>
  <si>
    <t>01.12.01.0050</t>
  </si>
  <si>
    <t>BEGA Reflektor mit Streulinse, Reflektoroberfläche Reinstaluminium; Schutzart IP 65; LED- Farbtemperatur 3000K</t>
  </si>
  <si>
    <t>Pflanzenscheinwerfer BEGA</t>
  </si>
  <si>
    <t>01.12.01.0040</t>
  </si>
  <si>
    <t>Lampen im Gartenhaus</t>
  </si>
  <si>
    <t>01.12.01.0030</t>
  </si>
  <si>
    <t>Zuleitungen Stromkreise / Ableitungen / Verbindungsleitungen als 3x1,5², 5x1,5², 3x2,5², liefern und montieren</t>
  </si>
  <si>
    <t>Stromleitungen</t>
  </si>
  <si>
    <t>01.12.01.0020</t>
  </si>
  <si>
    <t>Demontage und Entsorgung der Bestandinstallation</t>
  </si>
  <si>
    <t>01.12.01.0010</t>
  </si>
  <si>
    <t>Elektro</t>
  </si>
  <si>
    <t>01.12.01</t>
  </si>
  <si>
    <t xml:space="preserve">Dachterrasse Haus 4.2
</t>
  </si>
  <si>
    <t>01.12</t>
  </si>
  <si>
    <t xml:space="preserve">Gira USB Spannungsversorgung 235900 zum Laden von bis zu zwei Endgeräten gleichzeitig über USB-Kabel vom Typ A. Bequeme Lademöglichkeit für verschiedene Geräte wie Mobiltelefone und ähnliche elektronische Geräte. Sie ist ideal für den Einsatz als Ladegerät zu Hause oder im Büro.
Technische Daten:
- Ladestrom: 3000 mA
- Nennspannung:- Primär: AC 100 - 240 V, 50/60 Hz;- Sekundär: 5 V (± 5%)
- Stand-by: 0,15 W
- Einbautiefe: 32 mm
- Umgebungstemperatur: + 10 °C bis + 40 °C
- Wirkungsgrad: 75%
- Normkonform: DIN EN 60950-1/A2
Fabrikat: Gira </t>
  </si>
  <si>
    <t xml:space="preserve">USB- Steckdosen komplett liefern und montieren
</t>
  </si>
  <si>
    <t>01.11.01.0060</t>
  </si>
  <si>
    <t>Einfachsteckdosen komplett liefern und montieren</t>
  </si>
  <si>
    <t>01.11.01.0050</t>
  </si>
  <si>
    <t xml:space="preserve">Lampenauslass für LED-Leiste, Sockel der Sitzinsel </t>
  </si>
  <si>
    <t>Lampenauslass</t>
  </si>
  <si>
    <t>01.11.01.0040</t>
  </si>
  <si>
    <t>Pendelleuchte rund, liefern und montieren</t>
  </si>
  <si>
    <t>01.11.01.0030</t>
  </si>
  <si>
    <t xml:space="preserve">Lampenauslaß komplett mit Leitungsanteil und Abzweigdose </t>
  </si>
  <si>
    <t>01.11.01.0020</t>
  </si>
  <si>
    <t>01.11.01.0010</t>
  </si>
  <si>
    <t xml:space="preserve">Elektro
</t>
  </si>
  <si>
    <t>01.11.01</t>
  </si>
  <si>
    <t xml:space="preserve">Empfang Haus 4.2
</t>
  </si>
  <si>
    <t>01.11</t>
  </si>
  <si>
    <t>Lampenauslass für Spiegel hinterleuchtet</t>
  </si>
  <si>
    <t xml:space="preserve">Lampenauslass für Spiegel hinterleuchtet
</t>
  </si>
  <si>
    <t>01.10.01.0130</t>
  </si>
  <si>
    <t xml:space="preserve">Grohe Essentials - Seifenspender mit Halter, Glas matt/schwarz matt </t>
  </si>
  <si>
    <t xml:space="preserve">Seifenspender
</t>
  </si>
  <si>
    <t>01.10.01.0120</t>
  </si>
  <si>
    <t>Abfalleimer</t>
  </si>
  <si>
    <t>01.10.01.0110</t>
  </si>
  <si>
    <t>Mantelhaken</t>
  </si>
  <si>
    <t>01.10.01.0100</t>
  </si>
  <si>
    <t xml:space="preserve">WC - Ersatzpapierrollenhalter
</t>
  </si>
  <si>
    <t>01.10.01.0090</t>
  </si>
  <si>
    <t xml:space="preserve">Bürstengarnitur
</t>
  </si>
  <si>
    <t>01.10.01.0080</t>
  </si>
  <si>
    <t>WC- Papierrollenhalter</t>
  </si>
  <si>
    <t>01.10.01.0070</t>
  </si>
  <si>
    <t xml:space="preserve">Papierhandtuchspender
</t>
  </si>
  <si>
    <t>01.10.01.0060</t>
  </si>
  <si>
    <t>WC Betätigungsplatte- Hersteller je nach Bestand des Elements liefern und montieren</t>
  </si>
  <si>
    <t xml:space="preserve">WC Betätigungsplatte- Hersteller je nach Bestand des Elements
</t>
  </si>
  <si>
    <t>01.10.01.0050</t>
  </si>
  <si>
    <t>WC-Sitz Geberit Renova Plan, weiss mit Soft close, liefern und montieren
Geberit Renova Plan, weiss mit Soft close, liefern und montieren passend zu vorheriger Position:
WC-Sitz Geberit Renoava Plan, weiss mit Soft close
- Befestigung: von oben
- Scharnierwerkstoff: Messing verchromt
- Absenkautomatik: ja
- QuickRelease-Scharniere: ja</t>
  </si>
  <si>
    <t xml:space="preserve">WC-Sitz </t>
  </si>
  <si>
    <t>01.10.01.0040</t>
  </si>
  <si>
    <t>Geberit Renova Plan, Spülrandlos, weiß
Renova Set Wand-WC, Rimfree, Tiefspüler, weiß
Verwendungszwecke
- Für Druckspüler
- Für UP-Spülkästen
Eigenschaften
- Tiefspül-WC
- Wandhängend
- Original rimfree, komplett spülrandlos mit
 patentiertem Spülstromverteiler
- Spült mit 4,5 l
Technische Eigenschaften
- Werkstoff: Sanitärkeramik
- Farbe: weiß
- Breite: 37 cm
- Höhe: 40,5 cm
- Tiefe: 54 cm
- Nettogewicht: 20,100 kg
Fabrikat: Geberit
Typ: Renova
Artikel-Nr.: 500.801.00.1</t>
  </si>
  <si>
    <t xml:space="preserve">Wand-Tiefspül-WC </t>
  </si>
  <si>
    <t>01.10.01.0030</t>
  </si>
  <si>
    <t xml:space="preserve">Waschtischarmatur 
Grohe Essence 2-Loch-Waschtischbatterie Phantom Black 
• Essence 2-Loch-Waschtischbatterie
• Wandmontage Fertigmontageset für 23 571 (ohne Unterputz-Einbaukörper)
• GROHE Long-Life Oberfläche
• GROHE Water Saving 5,7 l/min Mousseur
• GROHE AquaGuide verstellbarer Mousseur Stichmaß 110 mm
• Ausladung 183 mm   
</t>
  </si>
  <si>
    <t xml:space="preserve">Waschtischarmatur 
</t>
  </si>
  <si>
    <t>01.10.01.0020</t>
  </si>
  <si>
    <t xml:space="preserve">Anschluss bauseits gelieferter Waschtisch </t>
  </si>
  <si>
    <t>01.10.01.0010</t>
  </si>
  <si>
    <t xml:space="preserve">HLS
</t>
  </si>
  <si>
    <t>01.10.01</t>
  </si>
  <si>
    <t xml:space="preserve">Büro
</t>
  </si>
  <si>
    <t>01.10</t>
  </si>
  <si>
    <t>Einfachsteckdose komplett liefern für Reperaturprunk</t>
  </si>
  <si>
    <t>01.09.01.0030</t>
  </si>
  <si>
    <t>LED- SL 20.3; Hersteller: Hadler - Luxsystem</t>
  </si>
  <si>
    <t>01.09.01.0020</t>
  </si>
  <si>
    <t xml:space="preserve">Demontage und Entsorgung Bestandsbeleuchtung </t>
  </si>
  <si>
    <t>01.09.01.0010</t>
  </si>
  <si>
    <t>01.09.01</t>
  </si>
  <si>
    <t>Fahrradparkhaus</t>
  </si>
  <si>
    <t>01.09</t>
  </si>
  <si>
    <t xml:space="preserve">Einbaudosen im Boden
</t>
  </si>
  <si>
    <t>01.08.02.0130</t>
  </si>
  <si>
    <t>Elektroschlitze im Boden ziehen und schließen</t>
  </si>
  <si>
    <t xml:space="preserve">Elektroschlitze im Boden
</t>
  </si>
  <si>
    <t>01.08.02.0120</t>
  </si>
  <si>
    <t xml:space="preserve">LED Deckenbeleuchtung- Luxsystem- Hadler umlaufend
</t>
  </si>
  <si>
    <t>01.08.02.0110</t>
  </si>
  <si>
    <t>Spots für Pflanzenbeleuchtung, liefern und montieren</t>
  </si>
  <si>
    <t>01.08.02.0100</t>
  </si>
  <si>
    <t>01.08.02.0090</t>
  </si>
  <si>
    <t>Erstprüfung der neuen Elektroinstallationen inkl. Prüfprotokoll</t>
  </si>
  <si>
    <t xml:space="preserve">Erstprüfung inkl. Prüfprotokoll 
</t>
  </si>
  <si>
    <t>01.08.02.0080</t>
  </si>
  <si>
    <t xml:space="preserve">Anteil Abzweigdose / Schalterabzweigdose </t>
  </si>
  <si>
    <t xml:space="preserve">Abzweigdose 
</t>
  </si>
  <si>
    <t>01.08.02.0070</t>
  </si>
  <si>
    <t>Datendose für 2 Cat.6A-Anschlüsse 8/8 polig geschirmt
UAE Anschlussdose 2 x RJ45, Kategorie 6A / Klasse EA nach DIN EN50173-1, bis 500 MHz, 8 polige Ausführung, LSA Klemmen geeignet für starre Leiter AWG26/1 - AWG22/1 Zum Einbau in anreihbare Gerätedosen für Brüstungskanäle, mit reduzierter Einbautiefe zum bündigen Abschluß mit der Verschlußkontur des Brüstungskanals. Zur Verwendung mit Zentralscheiben UAE 2-fach mit Maß 55 x 55 mm.
Mit transparentem Beschriftungsträger: Nein
Anzahl der Ausgänge: 2
Anschluss-/Steckertyp: IDC Schneidklemme</t>
  </si>
  <si>
    <t xml:space="preserve">Doppeldatendose in Elektrosäule komplett liefern und montieren </t>
  </si>
  <si>
    <t>01.08.02.0060</t>
  </si>
  <si>
    <t>01.08.02.0050</t>
  </si>
  <si>
    <t xml:space="preserve">Elektrosäule für Strom- und Internetversorgung der Sportgeräte weiß, Fa. Hager
Deckenanschlusssäule 2-seitig mit Schlauch Aluminium zu DA200 L=2m verkehrsweiß.Elektro-Installationskanal-System Deckenanschlusssäule aus Aluminium mit flexiblem Schlauch zur Deckenanbindung als Geräteeinbausystem zum Einbau von Geräteeinbau-Komponenten. Bestehend aus rechteckigem Grundprofil leicht gewölbt, Oberteil 80 mm, 1- oder 2-zweiseitig, Trennwand, Deckenkaschierung, flexibler Schlauch als Deckenanbindung, vormontierte Libelle zur Ausrichtung und Erdungszubehör zur elektrischen Verbindung Grundprofil/Oberteil. Die zur Befestigung der Säule erforderliche Bodenplatte (Standfuß aus Gusseisen) ist nicht im Lieferunmfang enthalten. Deckenanschlusssäule zum Einbau von Einbaugeräten in frontrastender Befestigungstechnik. Alle Einbaugeräte/Einsätze sind mit Abdeckungen, Rahmen oder schnittkaschierenden/anreihbaren Kunststoff-Blenden mit/ohne Kennzeichnungsschild zu montieren.Hinweise: Erdungsmaßnahmen sind fachgerecht auszuführen. Angegebene Länge entspricht der Säulenprofillänge. Standfußes zur Befestigung der Säule muss separat bestellt werden. </t>
  </si>
  <si>
    <t xml:space="preserve">Elektrosäule
</t>
  </si>
  <si>
    <t>01.08.02.0040</t>
  </si>
  <si>
    <t>Lampenauslaß</t>
  </si>
  <si>
    <t>01.08.02.0030</t>
  </si>
  <si>
    <t xml:space="preserve">Stromleitungen
</t>
  </si>
  <si>
    <t>01.08.02.0020</t>
  </si>
  <si>
    <t xml:space="preserve">Demontage Bestandsinstallation,  inkl. Überprüfungsarbeiten Rückbau von nicht mehr benötigter E-Installation </t>
  </si>
  <si>
    <t xml:space="preserve">Demontage Bestandsinstallation
</t>
  </si>
  <si>
    <t>01.08.02.0010</t>
  </si>
  <si>
    <t>01.08.02</t>
  </si>
  <si>
    <t>DHB ST zur Einzel- und Gruppenversorgung. Druckfestes Gerät fürDruckarmaturen. AUSSTATTUNG: Elektronisch gesteuert mit 2i Technologie. Konstante Warmwassertemperatur bis zur maximalen Leistung. Dreistufige Temperaturwahl, ca. 35 GradC, 45GradC, 55 GradC. Drehbare Gerätekappe und Bedieneinheit bei Untertischmontage. EFFIZIENZ: Spart bis zu 20 % Energie und Wasser durch elektronische Leistungssteuerung. Hohe Energieeffizienz. PROFI-RAPID INSTALLATION: Schnelle und einfache Montage. Einfacher Austausch mit allen gängigen Durchlauferhitzern. UniverselleWandmontageleiste. Wasseranschluss für Aufputz- &amp; Unterputzinstallation mit 3-Wege-Absperrung. Kunststoffrohrtauglich. Durchflussmengenbegrenzer beiliegend. Variabler Elektroanschluss (oben/unten).IP 25. SERVICE: Fehleranalyse durch LED-Diagnoseampel. Innere Baugruppe entnehmbar. SICHERHEIT: Blankdraht-Heizsystem für kalkhaltige und kalkarme Wässer. Mehrstufiges Sicherheitskonzept aus Sicherheitstemperaturabschaltung, Druckabschaltung und elektronischem Lufterkennungssystem.
Technische Daten: Nennspannung: 400 V,Nennleistung: 21 kW,Nennstrom: 31 A,Absicherung: 32 A,Frequenz 2: 50/60 Hz,Phasen: 3/PE,Max.Netzimpedanz bei 400V / 50Hz: 0,308 O,Wasseranschluss: G 1/2 A,Max. zulässiger Druck: 1 MPa,Max. zulässige Zulauftemperatur: 35 GradC,Ein: &gt; 3,0 l/min,Volumenstrom für Druckverlust: 6,0l/min,Druckverlust bei Volumenstrom: 0,1(0,08 ohne DMB) MPa,Volumenstrom-Begrenzung bei: 7,5 l/min,Warmwasserdarbietung: 10,7 l/min,delta.theta. bei Darbietung: 28 K,Nenninhalt: 0,4 l,Temperatureinstellung: ca. 35, 45, 55 GradC,Schutzklasse: 1,Isolierblock: Kunststoff,Heizsystem Wärmeerzeuger: Blankdraht,Kappe und Rückwand: Kunststoff,Farbe: weiß,Schutzart (IP): IP25,Energieeffizienzklasse: A,Höhe: 470mm,Breite: 225 mm,Tiefe: 110 mm,Gewicht:3,9 kg</t>
  </si>
  <si>
    <t>Durchlauferhitzer 21kW</t>
  </si>
  <si>
    <t>01.08.01.0210</t>
  </si>
  <si>
    <t xml:space="preserve">Spiegel hinterleuchtet, Fabrikat: Simple Koria
</t>
  </si>
  <si>
    <t>01.08.01.0200</t>
  </si>
  <si>
    <t>01.08.01.0190</t>
  </si>
  <si>
    <t>Abfalleimer CWS</t>
  </si>
  <si>
    <t>01.08.01.0180</t>
  </si>
  <si>
    <t xml:space="preserve">Mantelhaken Keuco Plan, verchr.
</t>
  </si>
  <si>
    <t>01.08.01.0170</t>
  </si>
  <si>
    <t xml:space="preserve">WC.Ersatzpapierollenhalter Keuco Reva, verchr.
</t>
  </si>
  <si>
    <t>01.08.01.0160</t>
  </si>
  <si>
    <t>01.08.01.0150</t>
  </si>
  <si>
    <t xml:space="preserve">WC-Papierrollenhalter Keuco Plan, verchr., ohne Deckel
</t>
  </si>
  <si>
    <t>01.08.01.0140</t>
  </si>
  <si>
    <t xml:space="preserve">Papierhandtuchspender Fabrikat: Hewi, Serie 900, weiss
</t>
  </si>
  <si>
    <t>01.08.01.0130</t>
  </si>
  <si>
    <t xml:space="preserve">WC Betätigungsplatte
</t>
  </si>
  <si>
    <t>01.08.01.0120</t>
  </si>
  <si>
    <t>WC-Sitz</t>
  </si>
  <si>
    <t>01.08.01.0110</t>
  </si>
  <si>
    <t>Renova Set Wand-WC, Rimfree, Tiefspüler, weiß
Verwendungszwecke
- Für Druckspüler
- Für UP-Spülkästen
Eigenschaften
- Tiefspül-WC
- Wandhängend
- Original rimfree, komplett spülrandlos mit
 patentiertem Spülstromverteiler
- Spült mit 4,5 l
Technische Eigenschaften
- Werkstoff: Sanitärkeramik
- Farbe: weiß
- Breite: 37 cm
- Höhe: 40,5 cm
- Tiefe: 54 cm
- Nettogewicht: 20,100 kg
Fabrikat: Geberit
Typ: Renova
Artikel-Nr.: 500.801.00.1</t>
  </si>
  <si>
    <t>01.08.01.0100</t>
  </si>
  <si>
    <t xml:space="preserve">Grohe Euphoria Smartcontrol System 310, Farbe: Phantom Black
Rainshower Duschsystem Phantom Black 
• Euphoria SmartControl System 310 Duo Duschsystem mit Thermostatbatterie für die Wandmontage
• bestehend aus:
• horizontaler Duscharm, 450 mm
• obere Konsole variabel zur minimalen Anpassung an vorhandene Bohrlöcher Aufputz-Thermostat mit SmartControl ermöglicht den Wechsel zwischen:
• Kopfbrause Rainshower SmartActive 310
• 2 Strahlarten: GROHE PureRain, ActiveRain
• Handbrause Euphoria 110 Massage, Brauseboden in phantom black
• 3 Strahlarten: Rain, SmartRain, Massage in der Höhe verstellbar mittels Gleitelement Brauseschlauch Silverflex 1.750 mm (28 388)
• GROHE DreamSpray Perfektes Strahlbild
• GROHE Long-Life Oberfläche
• GROHE CoolTouch kein Verbrennen an heißen Oberflächen
• GROHE TurboStat Kompaktkartusche mit Dehnstoff-Thermoelement
• GROHE ProGrip mit Rändelstruktur GROHE Water Saving Wasserspar-Technologie GROHE SafeStop Sicherheitssperre bei 38°C
• GROHE SafeStop Plus optional einsetzbarer Temperaturendanschlag bei 43°C
• GROHE SmartControl: An/Aus per Knopfdruck und Volumensteuerung durch Drehen integrierte GROHE EasyReach Duschablage SpeedClean Antikalk-System TwistStop gegen Verdrehen des Brauseschlauchs
• für Durchlauferhitzer ab 18 kW/h geeignet
• Mindestdurchfluss 7 l/min   </t>
  </si>
  <si>
    <t xml:space="preserve">Duscharmatur 
</t>
  </si>
  <si>
    <t>01.08.01.0090</t>
  </si>
  <si>
    <t>Kaldewei Grohe Superplan Zero, Farbe: schwarz/braun, 90x90cm
Flächenbündiger Einbau
Mit integriertem, einseitigem Gefälle zum Ablauf
Durchmesser Ablauf: 90 mm
Stahl-Email ist langlebig und dank natürlicher Rohstoffe zu 100 % recyclebar
Inklusive extraflachem Styroporträger</t>
  </si>
  <si>
    <t xml:space="preserve">Duschtasse 
</t>
  </si>
  <si>
    <t>01.08.01.0080</t>
  </si>
  <si>
    <t>01.08.01.0070</t>
  </si>
  <si>
    <t xml:space="preserve">Anschluss bauseits gelieferter Waschtisch inkl. Dichtmaterial
</t>
  </si>
  <si>
    <t xml:space="preserve">Anschluss bauseits gelieferter Waschtisch
</t>
  </si>
  <si>
    <t>01.08.01.0060</t>
  </si>
  <si>
    <t>Druckprobe, Inbetriebnahme und Einregulierung der Trinkwasseranlage</t>
  </si>
  <si>
    <t>Inbetriebnahme</t>
  </si>
  <si>
    <t>01.08.01.0050</t>
  </si>
  <si>
    <t>Anschluss an vorhandene Trinkwasser- Steigleitung im Schacht herstellen
einschließlich Form- und Verbindungsstücken, Dicht- und Befestigungsmaterial</t>
  </si>
  <si>
    <t>Trinkwasseranschluss</t>
  </si>
  <si>
    <t>01.08.01.0040</t>
  </si>
  <si>
    <t>Installationen für
- Ankleide
- Außenzapfstelle Bewässerung der Pflanzenwasserspender
TW Rohr DN 15-25, als Mehrschichtverbundrohr Fa.Fränkische Alpex, inkl.Isolierung alukaschiert und Form und Verbindungsstücke</t>
  </si>
  <si>
    <t>01.08.01.0030</t>
  </si>
  <si>
    <t>Anschluss an vorhandene SW-Leitungen, DN 100, inkl. Form- und Verbindungsstücke
Anschluss an vorhandene Schmutzwasser- Fallleitung im Schacht herstellen
einschließlich Form- und Verbindungsstücken, Dicht- und Befestigungsmaterial</t>
  </si>
  <si>
    <t xml:space="preserve">Schmutzwasseranschluss
</t>
  </si>
  <si>
    <t>01.08.01.0020</t>
  </si>
  <si>
    <t>Geberit Silent-PP schalloptimiertes
Abwasserstecksystem mit geprüften Schallwerten
(LAFmax,n) von 20 dB(A) bis 30 dB(A), abhängig der
Bauaufgabe, entsprechend der DIN 4109 im diagonal
darunterliegendem Raum.
Für Entwässerungsanlagen von Gebäuden nach DIN EN 12056
in Verbindung mit DIN 1986 - 100. Silent-PP Rohre und
Formstücke sind innerhalb von Gebäuden und erdverlegt
innerhalb der Gebäudestruktur (Anwendungskennzeichen
BD - Building / Drainage) in Anlehnung an
DIN EN 1451 - 1 geprüft und zugelassen.
(Zulassung Nr. Z-42.1-432)
Die Silent-PP Rohre DN 30 bis DN 150 mit angeformten
Muffen und werkseitig vormontierter Lippendichtung aus
EPDM bestehen aus einem schalloptimierten
3-Schicht-Rohr.
Die Silent-PP Formstücke DN 30 bis DN 150 mit
angeformten Muffen und werkseitig vormontierter
Lippendichtung aus EPDM bestehen aus PP, mit
angeformten Rippen an der Muffe, mit visueller
Einstecktiefenkontrolle, sowie Markierung für einfache
Montageausrichtung.
Verlegung nach Herstellerrichtlinien unter Einhaltung
der DIN EN 12056 und DIN 1986-100.
Werkstoff: Polypropylen-Copolymer, mineralverstärkt,
halogenfrei
Längenausdehnung: 0,08 mm (m * K)
Temperaturbeständig: bis 90°C, kurzzeitig 100°C
Baustoffklasse: DIN 4102-B2, normal entflammbar, nicht
brennend abtropfend, Klasse E nach DIN EN 13501-1
Ringsteifigkeit: 4 KN/m² UV Beständigkeit: Lagerung im
Freien bis zu 2 Jahre Das Silent-PP Rohr ist innen
weiß, zur besseren Inspezierbarkeit bei einer
Kanalfernsehuntersuchung.
Verlegung nach Herstellerrichtlinien unter Einhaltung
der DIN EN 12056 und DIN 1986-100.
Für das ausgeschriebene Produkt liegt eine
Haftungsübernahmevereinbarung zwischen dem Hersteller
und dem ZVSHK bzw. dem BTGA vor.
Das Abwassersystem ist gemäß DIN 4109 gegen
Körperschallübertragung vom Baukörper zu trennen.
Für Objektanbindungen in den Küchen (Schmutzwasser),
einschl. aller Verbindungsstücke, Zuschläge für
Verschnitt  und Verbindungsstücke,
Befestigungen und Schallschutz, komplett.
Fabrikat: Geberit o. glw.
Typ :        Silent-PP
liefern und montieren</t>
  </si>
  <si>
    <t>Abwasserinstallation</t>
  </si>
  <si>
    <t>01.08.01.0010</t>
  </si>
  <si>
    <t>01.08.01</t>
  </si>
  <si>
    <t xml:space="preserve">Fitness/ Fitness- Umkleide
</t>
  </si>
  <si>
    <t>01.08</t>
  </si>
  <si>
    <t>01.07.02.0070</t>
  </si>
  <si>
    <t>01.07.02.0060</t>
  </si>
  <si>
    <t xml:space="preserve">Abzweigdose
</t>
  </si>
  <si>
    <t>01.07.02.0050</t>
  </si>
  <si>
    <t xml:space="preserve">USB-Steckdose komplett liefern und montieren </t>
  </si>
  <si>
    <t>01.07.02.0040</t>
  </si>
  <si>
    <t>01.07.02.0030</t>
  </si>
  <si>
    <t>01.07.02.0020</t>
  </si>
  <si>
    <t>01.07.02.0010</t>
  </si>
  <si>
    <t>01.07.02</t>
  </si>
  <si>
    <t>01.07.01.0060</t>
  </si>
  <si>
    <t>Spüleinheit Trinkwasser, Fa, ABA Beul, 1 Anschluss, Ausführung Basic, die Spüleinheit wird im Bereich der vorhandenen Revisionsöffnung im 6.OG installiert. Stromanschluß 230V, Steckerfertig, liefern und montieren</t>
  </si>
  <si>
    <t xml:space="preserve">Spüleinheit Trinkwasser
</t>
  </si>
  <si>
    <t>01.07.01.0050</t>
  </si>
  <si>
    <t>01.07.01.0040</t>
  </si>
  <si>
    <t>01.07.01.0030</t>
  </si>
  <si>
    <t>Schmutzwasseranschluss</t>
  </si>
  <si>
    <t>01.07.01.0020</t>
  </si>
  <si>
    <t>AW-Installation DN 50-100, als Schallschutzrohr Fa. Geberit Silent PP, inkl. Form- und Verbindungsstücke
Geberit Silent-PP schalloptimiertes
Abwasserstecksystem mit geprüften Schallwerten
(LAFmax,n) von 20 dB(A) bis 30 dB(A), abhängig der
Bauaufgabe, entsprechend der DIN 4109 im diagonal
darunterliegendem Raum.
Für Entwässerungsanlagen von Gebäuden nach DIN EN 12056
in Verbindung mit DIN 1986 - 100. Silent-PP Rohre und
Formstücke sind innerhalb von Gebäuden und erdverlegt
innerhalb der Gebäudestruktur (Anwendungskennzeichen
BD - Building / Drainage) in Anlehnung an
DIN EN 1451 - 1 geprüft und zugelassen.
(Zulassung Nr. Z-42.1-432)
Die Silent-PP Rohre DN 30 bis DN 150 mit angeformten
Muffen und werkseitig vormontierter Lippendichtung aus
EPDM bestehen aus einem schalloptimierten
3-Schicht-Rohr.
Die Silent-PP Formstücke DN 30 bis DN 150 mit
angeformten Muffen und werkseitig vormontierter
Lippendichtung aus EPDM bestehen aus PP, mit
angeformten Rippen an der Muffe, mit visueller
Einstecktiefenkontrolle, sowie Markierung für einfache
Montageausrichtung.
Verlegung nach Herstellerrichtlinien unter Einhaltung
der DIN EN 12056 und DIN 1986-100.
Werkstoff: Polypropylen-Copolymer, mineralverstärkt,
halogenfrei
Längenausdehnung: 0,08 mm (m * K)
Temperaturbeständig: bis 90°C, kurzzeitig 100°C
Baustoffklasse: DIN 4102-B2, normal entflammbar, nicht
brennend abtropfend, Klasse E nach DIN EN 13501-1
Ringsteifigkeit: 4 KN/m² UV Beständigkeit: Lagerung im
Freien bis zu 2 Jahre Das Silent-PP Rohr ist innen
weiß, zur besseren Inspezierbarkeit bei einer
Kanalfernsehuntersuchung.
Verlegung nach Herstellerrichtlinien unter Einhaltung
der DIN EN 12056 und DIN 1986-100.
Für das ausgeschriebene Produkt liegt eine
Haftungsübernahmevereinbarung zwischen dem Hersteller
und dem ZVSHK bzw. dem BTGA vor.
Das Abwassersystem ist gemäß DIN 4109 gegen
Körperschallübertragung vom Baukörper zu trennen.
Für Objektanbindungen in den Küchen (Schmutzwasser),
einschl. aller Verbindungsstücke, Zuschläge für
Verschnitt  und Verbindungsstücke,
Befestigungen und Schallschutz, komplett.
Fabrikat: Geberit o. glw.
Typ :        Silent-PP
liefern und montieren</t>
  </si>
  <si>
    <t>01.07.01.0010</t>
  </si>
  <si>
    <t>01.07.01</t>
  </si>
  <si>
    <t xml:space="preserve">Dachterrasse Haus 4.1
</t>
  </si>
  <si>
    <t>01.07</t>
  </si>
  <si>
    <t>Prolicht G-Mini Round BILO
Perfekte Integration im Raum; runde Bauform; passive Kühlung durch optimierten Kühlkörper; keine sichtbaren Schrauben; individuelles Kürzen der Abhängung möglich; 2 pulverbeschichtete Farboptionen; RAL- Farben auf Wunsch; 220-240V Volt, 50/60Hz; nicht dimmbar; 3- polige Anschlussklemmenblock; CRI &gt; 90; MacAdam: 3; 80.000 Stunden Lebensdauer; optimierte Lebensdauer; optimierte Entblendung durch zurückversetzte Lichtpunktebene; rundumstrahlend; Lichtquelle durch Fachpersonal austauschbar; IP- Schutzart IP20; Elektrische Schutzklasse 1; Höhe: 120.00mm; Durchmesser: 120.00mm</t>
  </si>
  <si>
    <t xml:space="preserve">Pendelleuchte Prolicht G-Mini Round BILO rund, liefern und montieren
</t>
  </si>
  <si>
    <t>01.06.01.0080</t>
  </si>
  <si>
    <t>FLOS Easy Kap ø105 Fixed EVO
Halterung:  Deckeneinbau
Umgebung:  Trockener Innenbereich
Lichtquellentyp:  Bulb
Lampenkat.:  LED
Lampentyp:  PAR16
Lampenfassung:GZ10
Anzahl Kopfteile:1
Systemleist.:  4.2W</t>
  </si>
  <si>
    <t>Spots im Bank- Bereich</t>
  </si>
  <si>
    <t>01.06.01.0070</t>
  </si>
  <si>
    <t>ProLicht Snooker Glass #420-2730
Kompaktes Design; reduziertes Design; passive Kühlung durch optimierten Kühlkörper; hochwertige Linsenoptik; linsenbasierte Ausführung; LFO-Linsentechnologie; Baldachin mit 2 Klemmen zur Weiterverdrahtung; werkzeuglose Höhenverstellung mit Lift; individuelles Kürzen der Abhängung möglich; 2 pulverbeschichtete Farboptionen; RAL- Farben auf Wunsch; Dimmbarkeit abhängig vom Vorschaltgerät; CRI &gt;90; MacAdam: 3; 80.000 Stunden Lebensdauer; exzellente Blendbegrenzung durch Linsenoptik; optimierte Entblendung durch zurückversetzte Lichtpunktebene; direkt abstrahlend; Lichtquelle durch Fachpersonal austauschbar; erfüllt EN 60598-1; IP-Schutzart IP20; Elektrische Schutzklasse 3; Höhe: 76.00mm; Durchmesser 74.00mm</t>
  </si>
  <si>
    <t xml:space="preserve">Pendelleuchte Hochtisch Snooker Glass
</t>
  </si>
  <si>
    <t>01.06.01.0060</t>
  </si>
  <si>
    <t>ALS SCH-102 
3-Phasen-Aufbau-Schiene
Anschlussspannung: 220-240 V
Schutzklasse: 1
Gewicht: 1,000 kg
Farbe: schwarz
Material: Aus stranggepresstem Aluminium
INFO: Aufbauschiene
Abmessungen: L=1000*B=36*H=32 mm
Schienenstrahler nach Auswahl des Architekten</t>
  </si>
  <si>
    <t xml:space="preserve">Stromschiene nach Bemusterung inkl. Strahler, liefern und montieren
</t>
  </si>
  <si>
    <t>01.06.01.0050</t>
  </si>
  <si>
    <t>Lampenauslaß komplett liefern und montieren</t>
  </si>
  <si>
    <t xml:space="preserve">Lampenauslaß </t>
  </si>
  <si>
    <t>01.06.01.0040</t>
  </si>
  <si>
    <t>01.06.01.0030</t>
  </si>
  <si>
    <t>Versetzen Bestandsbeleuchtung &amp; Lautsprecher</t>
  </si>
  <si>
    <t xml:space="preserve">Umbau Elektrotechnik
</t>
  </si>
  <si>
    <t>01.06.01.0020</t>
  </si>
  <si>
    <t>Demontage Bestandsinstallation,  inkl. Überprüfungsarbeiten Rückbau von nicht mehr benötigter E-Installation - Rückbau alte Deckenleuchte</t>
  </si>
  <si>
    <t>01.06.01.0010</t>
  </si>
  <si>
    <t>01.06.01</t>
  </si>
  <si>
    <t xml:space="preserve">Kantine 
</t>
  </si>
  <si>
    <t>01.06</t>
  </si>
  <si>
    <t>01.05.01.0040</t>
  </si>
  <si>
    <t>01.05.01.0030</t>
  </si>
  <si>
    <t>01.05.01.0020</t>
  </si>
  <si>
    <t>Demontage Bestandsinstallation</t>
  </si>
  <si>
    <t>01.05.01.0010</t>
  </si>
  <si>
    <t>01.05.01</t>
  </si>
  <si>
    <t xml:space="preserve">Open Space
</t>
  </si>
  <si>
    <t>01.05</t>
  </si>
  <si>
    <t>Fachgerechte Demontage und Entsorgung der Kühldecke</t>
  </si>
  <si>
    <t>Rückbau Kühldecke</t>
  </si>
  <si>
    <t>01.04.03.0010</t>
  </si>
  <si>
    <t>Kälte</t>
  </si>
  <si>
    <t>01.04.03</t>
  </si>
  <si>
    <t>KS Gartenspot Anthrazit mit LED, 36x 6x 6cm, Akuminium, Verstellbare Halterung 180 Grad. Einschließlich 2 Meter Kabel und geerdetem Stecker
liefern und montiern</t>
  </si>
  <si>
    <t>01.04.02.0170</t>
  </si>
  <si>
    <t>01.04.02.0160</t>
  </si>
  <si>
    <t xml:space="preserve">Easy Kap Ø 105 Fixed EVO, Metall, Farbe: weiß
</t>
  </si>
  <si>
    <t>Einbauspots</t>
  </si>
  <si>
    <t>01.04.02.0150</t>
  </si>
  <si>
    <t>Prolicht, Bilo an G-Board Round (4), Farbe: weiß/creme
Prolicht G-Mini Round BILO
Perfekte Integration im Raum; runde Bauform; passive Kühlung durch optimierten Kühlkörper; keine sichtbaren Schrauben; individuelles Kürzen der Abhängung möglich; 2 pulverbeschichtete Farboptionen; RAL- Farben auf Wunsch; 220-240V Volt, 50/60Hz; nicht dimmbar; 3- polige Anschlussklemmenblock; CRI &gt; 90; MacAdam: 3; 80.000 Stunden Lebensdauer; optimierte Lebensdauer; optimierte Entblendung durch zurückversetzte Lichtpunktebene; rundumstrahlend; Lichtquelle durch Fachpersonal austauschbar; IP- Schutzart IP20; Elektrische Schutzklasse 1; Höhe: 120.00mm; Durchmesser: 120.00mm</t>
  </si>
  <si>
    <t xml:space="preserve">Pendelleuchte Sitzbank </t>
  </si>
  <si>
    <t>01.04.02.0140</t>
  </si>
  <si>
    <t>Opal Pendelleuchte ø25cm 
Tom Dixon 
Serie: Globe
#581654-01
Baldachin schwarz
Kabellänge 2,5m 
LED; IP20; 3000K</t>
  </si>
  <si>
    <t>Alternativ Pendelleuchte Opal</t>
  </si>
  <si>
    <t>01.04.02.0135</t>
  </si>
  <si>
    <t>Prolicht- Bilo/Opal, Farbe: crystal white
Lumen: 356lm
LED Modul: 6.4W
Dimmer: Vom Treiber abhängig
Maße: ø120mm, H:120mm
Farbtemperatur: 2700K
Ausstrahlwinkel: Very Wide Flood: 180°</t>
  </si>
  <si>
    <t xml:space="preserve">Pendelleuchte Hochtisch  
</t>
  </si>
  <si>
    <t>01.04.02.0130</t>
  </si>
  <si>
    <t xml:space="preserve">Pendelleuchten: Tresen, Wever&amp; druce, ODREY 1.6 gold/ schwarz matt
</t>
  </si>
  <si>
    <t xml:space="preserve">Pendelleuchten Tresen
</t>
  </si>
  <si>
    <t>01.04.02.0120</t>
  </si>
  <si>
    <t xml:space="preserve">LED- Leiste Tresen Rückwand
</t>
  </si>
  <si>
    <t>01.04.02.0110</t>
  </si>
  <si>
    <t xml:space="preserve">LED- Leiste im Deckenbereich indirekte Beleuchtung
</t>
  </si>
  <si>
    <t>01.04.02.0100</t>
  </si>
  <si>
    <t>01.04.02.0090</t>
  </si>
  <si>
    <t>01.04.02.0080</t>
  </si>
  <si>
    <t xml:space="preserve">Erstprüfung der neuen Elektrotechnik inkl. Prüfprotokoll </t>
  </si>
  <si>
    <t>01.04.02.0070</t>
  </si>
  <si>
    <t>01.04.02.0060</t>
  </si>
  <si>
    <t>01.04.02.0050</t>
  </si>
  <si>
    <t xml:space="preserve">SCHUKO-Steckd. System 55 
SCHUKO-Steckdose 16250
System
Gira System
weiß
Merkmale:
- Tragring ist in Verbindung mit den 
Befestigungskrallen und Krallenschrauben geerdet.
- Schnellbefestigung (ca. 3,5 Umdrehungen pro 
Befestigungskralle).
- Eingehauste Spreizkrallen.
- Einfachere Krallenbefestigung durch robusten 
Schraubenkopfantrieb PZ1 / Schlitz / PH.
- Vereinfachte Installation durch patentierte Anordnung
der großen Schlüssellochprofile mittels Dosenschrauben.
- Geringe Einbautiefe.
- Große, ergonomisch geformte Lösehebel.
- Stabiler Erdungsbügel mit massiven Erdungsfingern.
- Stabiler und korrosionsbeständiger Stahltragring.
- Bruchsicherer Thermoplastsockel.
Technische Daten:
Einbautiefe: 29 mm
Leitergut: starr und flexibel
Anschlussquerschnitt
- für Leiter von: 1,5² bis 2,5²
Hinweise:
- Mit erhöhtem Anpressdruck des Erdungsbügels geprüft 
nach T.N.O. 
Fabrikat: Gira
liefern, montieren und betriebsfertig anschließen
</t>
  </si>
  <si>
    <t xml:space="preserve">Zweifachsteckdosen komplett liefern und montieren 
</t>
  </si>
  <si>
    <t>01.04.02.0040</t>
  </si>
  <si>
    <t>01.04.02.0030</t>
  </si>
  <si>
    <t>01.04.02.0020</t>
  </si>
  <si>
    <t>01.04.02.0010</t>
  </si>
  <si>
    <t>01.04.02</t>
  </si>
  <si>
    <t>Spiegel rechteckig hinterleuchtet, 40x90 cm liefern und montieren</t>
  </si>
  <si>
    <t>Spiegel rechteckig</t>
  </si>
  <si>
    <t>01.04.01.0320</t>
  </si>
  <si>
    <t>Seifenspender Keuco Plan verchr.</t>
  </si>
  <si>
    <t>01.04.01.0310</t>
  </si>
  <si>
    <t>01.04.01.0300</t>
  </si>
  <si>
    <t>Mantelhaken Keuco Plan, verchr.</t>
  </si>
  <si>
    <t>01.04.01.0290</t>
  </si>
  <si>
    <t>WC.Ersatzpapierollenhalter Keuco Reva, verchr.</t>
  </si>
  <si>
    <t>01.04.01.0280</t>
  </si>
  <si>
    <t>Bürstengarnitur Keuco Plan, verchr.</t>
  </si>
  <si>
    <t>01.04.01.0270</t>
  </si>
  <si>
    <t>WC-Papierrollenhalter Keuco Plan, verchr., ohne Deckel</t>
  </si>
  <si>
    <t>01.04.01.0260</t>
  </si>
  <si>
    <t xml:space="preserve">WC Betätigungsplatte- Hersteller je nach Bestand des Elements
</t>
  </si>
  <si>
    <t xml:space="preserve">WC Betätigungsplatte
</t>
  </si>
  <si>
    <t>01.04.01.0250</t>
  </si>
  <si>
    <t>Papierhandtuchspender Fabrikat: Hewi, Serie 900, weiss</t>
  </si>
  <si>
    <t>01.04.01.0240</t>
  </si>
  <si>
    <t>Geberit Renova Plan, weiss mit Soft close, liefern und montieren passend zu vorheriger Position:
WC-Sitz Geberit Renoava Plan, weiss mit Soft close
- Befestigung: von oben
- Scharnierwerkstoff: Messing verchromt
- Absenkautomatik: ja
- QuickRelease-Scharniere: ja</t>
  </si>
  <si>
    <t>01.04.01.0230</t>
  </si>
  <si>
    <t xml:space="preserve">
Renova Set Wand-WC, Rimfree, Tiefspüler, weiß
Verwendungszwecke
- Für Druckspüler
- Für UP-Spülkästen
Eigenschaften
- Tiefspül-WC
- Wandhängend
- Original rimfree, komplett spülrandlos mit
 patentiertem Spülstromverteiler
- Spült mit 4,5 l
Technische Eigenschaften
- Werkstoff: Sanitärkeramik
- Farbe: weiß
- Breite: 37 cm
- Höhe: 40,5 cm
- Tiefe: 54 cm
- Nettogewicht: 20,100 kg
Fabrikat: Geberit
Typ: Renova
Artikel-Nr.: 500.801.00.1</t>
  </si>
  <si>
    <t>Wand-Tiefspül-WC Geberit Renova Plan, Spülrandlos, weiß</t>
  </si>
  <si>
    <t>01.04.01.0220</t>
  </si>
  <si>
    <t>DALLMER Waschtisch-Möbel-Siphon 137 nach DIN EN 274 extrem raumsparend durch stufenlos verstellbare Drehgelenke, speziell für Waschtischunterbauten und behindertengerechte Waschtische. Mit herausziehbarem Reinigungseinsatz, Rosette. Material: Polypropylen, hochschlagfest. Ablaufleistung: 0,7 l/s.</t>
  </si>
  <si>
    <t>Raumsparsiphon Dallmer für Waschtische</t>
  </si>
  <si>
    <t>01.04.01.0210</t>
  </si>
  <si>
    <t xml:space="preserve">Grohe Eurosmart Einhand Waschtischbatterie S-Size, chrom, 33265002
Einlochmontage
GROHE SilkMove 35 mm Keramikkartusche
variabel einstellbare Mengenbegrenzung
mit Temperaturbegrenzer
GROHE Long-Life Oberfläche
GROHE Water Saving - weniger Wasser, perfekter Wasserfluss
Maximaler Durchfluss (bei 3 bar): 5 l/min
GROHE FastFixation Schnellbefestigungssystem
Zugstangen-Ablaufgarnitur 1 1/4"
flexible Anschlussschläuche
</t>
  </si>
  <si>
    <t>Einhand-Waschtischbatterie Grohe Eurosmart, liefern und montieren</t>
  </si>
  <si>
    <t>01.04.01.0200</t>
  </si>
  <si>
    <t xml:space="preserve">Handwaschbecken Villeroy&amp;Boch Memento 2.0
Artikelnummer: 43234001
Serie: Memento 2.0
Material: Sanitärkeramik
Farbe: weiß
Beschichtung: ohne Beschichtung
Breite (cm): 40
Tiefe (cm): 26
Einbauart: Wandwaschtisch
Innenform: eckig
Montageart: Wandmontage
Form: asymmetrisch
Beckenposition: links
Beckenunterseite: ungeschliffen
Anzahl Hahnloch: mit 1 Hahnloch
Überlauf: ohne Überlauf
</t>
  </si>
  <si>
    <t xml:space="preserve">Handwaschbecken 
</t>
  </si>
  <si>
    <t>01.04.01.0190</t>
  </si>
  <si>
    <t xml:space="preserve">Anpassung Heizkörper unter Sitzbank
</t>
  </si>
  <si>
    <t>01.04.01.0180</t>
  </si>
  <si>
    <t>Druckprobe, Inbetriebnahme und Einregulierung der Trinkwasseranlage für die Pflanzen</t>
  </si>
  <si>
    <t>01.04.01.0170</t>
  </si>
  <si>
    <t>Durchlauferhitzer  Warmwasseraufbereitung, Spülküche, Leistung  7 kW, Fa. Clage, liefern und montieren</t>
  </si>
  <si>
    <t>Durchlauferhitzer</t>
  </si>
  <si>
    <t>01.04.01.0160</t>
  </si>
  <si>
    <t>Herstellung Spülen-Anschlüsse Küche, inkl. Kombi-Eckventil und Spülen Siphon</t>
  </si>
  <si>
    <t>Spülenanschlüsse</t>
  </si>
  <si>
    <t>01.04.01.0150</t>
  </si>
  <si>
    <t>01.04.01.0140</t>
  </si>
  <si>
    <t>01.04.01.0130</t>
  </si>
  <si>
    <t>Herstellung an Bestands- Fettabscheider, die Abwasserleitung des Cafes wird an die Bestandsleitung zum vorh. Fettabscheider im UG 2, angeschlossen. Der Verzug erfolgt in der Tiefgarage. Inkl. Kernbohrung und Brandschottung.</t>
  </si>
  <si>
    <t xml:space="preserve">Herstellung an Bestands- Fettabscheider </t>
  </si>
  <si>
    <t>01.04.01.0120</t>
  </si>
  <si>
    <t>01.04.01.0110</t>
  </si>
  <si>
    <t>01.04.01.0100</t>
  </si>
  <si>
    <t>Lieferung und Montage Kühldecke im Bereich des Tresens ( ca. 10 m²) für GK-Decke. Die neue Kühldecke wird an die Bestandsanlage angeschlossen ( siehe Position 01.04.01.0080 ). Die Reglung erfolgt über die bestandsreglung.</t>
  </si>
  <si>
    <t>Lieferung und Montage Kühldecke im Bereich des Tresens</t>
  </si>
  <si>
    <t>01.04.01.0090</t>
  </si>
  <si>
    <t>Anpassung der vorhandenen Kühldecke im Bereich der neuen Decke im Tresenbereich. Rückbau der vorhandenen Kühldecke in dem Bereich. Herstellung Anschlüsse zum Einbau der neuen Kühldeke. Entleerung der Anlage, Druckprobe, Füllen und Entlüften der Anlage.</t>
  </si>
  <si>
    <t xml:space="preserve">Anpassung der vorhandenen Kühldecke
</t>
  </si>
  <si>
    <t>01.04.01.0080</t>
  </si>
  <si>
    <t>Erneuerung Heizkörperregelung im Cafe-Bereich, die Regelung erfolgt über einen Raumthermostat, einen Raumfühler und einen zentralen Stellantrieb , der zugänglich über Revisionsöffnungen im neuen Sitzmöbelbereich ist. Bei allen Heizkörpern werden die Thermostatköpfe demontiert. Der Raumregler wird im Bereich des Tresens angeordnet. Inkl. Verkabelung und interne Verdrahtung der Komponenten.</t>
  </si>
  <si>
    <t xml:space="preserve">Erneuerung Heizkörperregelung zusammenfassen
</t>
  </si>
  <si>
    <t>01.04.01.0070</t>
  </si>
  <si>
    <t xml:space="preserve">Demontage und Entsorgung Bestands- Heizkörper + Anpassung Bestandsheizung, im Bereich Rückbau Brüstung,
die Heizkörper werden demontiert und die Anschlussleitungen dauerhaft verschlossen.
</t>
  </si>
  <si>
    <t xml:space="preserve">Demontage und Entsorgung alte Heizkörper + Anpassung Bestandsheizung
</t>
  </si>
  <si>
    <t>01.04.01.0060</t>
  </si>
  <si>
    <t>Lüftungsrohr, als Wickelfalzrohr DN 140 , inkl. Form- und Verbindungsstücke, liefern und montieren</t>
  </si>
  <si>
    <t>Lüftungsrohr DN140</t>
  </si>
  <si>
    <t>01.04.01.0050</t>
  </si>
  <si>
    <t>Lüftungsrohr, als Wickelfalzrohr DN 125 , inkl. Form- und Verbindungsstücke, liefern und montieren</t>
  </si>
  <si>
    <t xml:space="preserve">Lüftungsrohr DN125
</t>
  </si>
  <si>
    <t>01.04.01.0040</t>
  </si>
  <si>
    <t>Lüftungsrohr, als Wickelfalzrohr DN 100 , inkl. Form- und Verbindungsstücke, liefern und montieren</t>
  </si>
  <si>
    <t xml:space="preserve">Lüftungsrohr DN100
</t>
  </si>
  <si>
    <t>01.04.01.0030</t>
  </si>
  <si>
    <t>m²</t>
  </si>
  <si>
    <t>Lüftungskanal, inkl. Formteile zur Anpassung der Lüftungsanlage. Kantenlänge max. 1000mm, Flanschgröße V20</t>
  </si>
  <si>
    <t>Lüftungskanal</t>
  </si>
  <si>
    <t>01.04.01.0020</t>
  </si>
  <si>
    <t>Anpassung der Bestandslüftungsanlage im Cafe - Bereich, Rückbau der Lüftungskomponenten im Bereich der neuen Decke im Tresenbereich. Neupositionierung der vorh. Drallauslässe in Abstimmung mit Kühldecke und Beleuchtung.</t>
  </si>
  <si>
    <t xml:space="preserve">Anpassung Lüftung 
</t>
  </si>
  <si>
    <t>01.04.01.0010</t>
  </si>
  <si>
    <t>01.04.01</t>
  </si>
  <si>
    <t xml:space="preserve">Café
</t>
  </si>
  <si>
    <t>01.04</t>
  </si>
  <si>
    <t>01.03.02.0090</t>
  </si>
  <si>
    <t>01.03.02.0080</t>
  </si>
  <si>
    <t>01.03.02.0070</t>
  </si>
  <si>
    <t xml:space="preserve">Anteil Abzweigdose / Schalterabzweigdose 
</t>
  </si>
  <si>
    <t>01.03.02.0060</t>
  </si>
  <si>
    <t>01.03.02.0050</t>
  </si>
  <si>
    <t>01.03.02.0040</t>
  </si>
  <si>
    <t>01.03.02.0030</t>
  </si>
  <si>
    <t xml:space="preserve">Lampenauslaß für die Pflanzenbeleuchtung und Strahler für das Kunstwerk 
komplett mit Leitungsanteil und Abzweigdose </t>
  </si>
  <si>
    <t>01.03.02.0020</t>
  </si>
  <si>
    <t>01.03.02.0010</t>
  </si>
  <si>
    <t>01.03.02</t>
  </si>
  <si>
    <t xml:space="preserve">Inbetriebnahme
</t>
  </si>
  <si>
    <t>01.03.01.0060</t>
  </si>
  <si>
    <t>01.03.01.0050</t>
  </si>
  <si>
    <t>Trinkwasserleitung vom Café zur Außenarmatur
TW Rohr DN 15-25, als Mehrschichtverbundrohr Fa.Fränkische Alpex, inkl.Isolierung alukaschiert und Form und Verbindungsstücke</t>
  </si>
  <si>
    <t>01.03.01.0040</t>
  </si>
  <si>
    <t>01.03.01.0030</t>
  </si>
  <si>
    <t xml:space="preserve">Anschluss an vorhandene SW-Leitungen, DN 100, inkl. Form- und Verbindungsstücke
Anschluss an vorhandene Schmutzwasser- Fallleitung im Schacht herstellen
einschließlich Form- und Verbindungsstücken, Dicht- und Befestigungsmaterial
</t>
  </si>
  <si>
    <t>01.03.01.0020</t>
  </si>
  <si>
    <t>01.03.01.0010</t>
  </si>
  <si>
    <t>01.03.01</t>
  </si>
  <si>
    <t>01.03</t>
  </si>
  <si>
    <t>Lichtschalter für die Beleuchtung der Pflanzen
Tastschalter AusWe System 55 
Tastschalter 10250mit Wippe
Universal-Aus-Wechselschalter oder Taster
Gira System
reinweiß
Technische Daten:
Einbautiefe: 28 mm
Anschlussquerschnitt
- für starre und flexible Leiter bis: 2,5²
Fabrikat: Gira
liefern, montieren und betriebsfertig anschließen</t>
  </si>
  <si>
    <t xml:space="preserve">Tastschalter AusWe System 55 </t>
  </si>
  <si>
    <t>01.02.02.0120</t>
  </si>
  <si>
    <t>KS Gartenspot Anthrazit mit LED, 36x 6x 6cm, Akuminium, Verstellbare Halterung 180 Grad. Einschließlich 2 Meter Kabel und geerdetem Stecker
liefern und montiern</t>
  </si>
  <si>
    <t>01.02.02.0110</t>
  </si>
  <si>
    <t>01.02.02.0100</t>
  </si>
  <si>
    <t>LED- Photosynthese- Beleuchtung</t>
  </si>
  <si>
    <t xml:space="preserve">LED- Spots an Fassade für Pflanzenbeleuchtung, liefern und montieren
</t>
  </si>
  <si>
    <t>01.02.02.0090</t>
  </si>
  <si>
    <t xml:space="preserve">Erstprüfung der neu verlegten Elektrotechnik inkl. Prüfprotokoll </t>
  </si>
  <si>
    <t>01.02.02.0080</t>
  </si>
  <si>
    <t>01.02.02.0070</t>
  </si>
  <si>
    <t>01.02.02.0060</t>
  </si>
  <si>
    <t xml:space="preserve">SCHUKO-Steckd. System 55  m [4188005]
SCHUKO-Steckdose 16250
System
Gira System
weiß
Merkmale:
- Tragring ist in Verbindung mit den 
Befestigungskrallen und Krallenschrauben geerdet.
- Schnellbefestigung (ca. 3,5 Umdrehungen pro 
Befestigungskralle).
- Eingehauste Spreizkrallen.
- Einfachere Krallenbefestigung durch robusten 
Schraubenkopfantrieb PZ1 / Schlitz / PH.
- Vereinfachte Installation durch patentierte Anordnung
der großen Schlüssellochprofile mittels Dosenschrauben.
- Geringe Einbautiefe.
- Große, ergonomisch geformte Lösehebel.
- Stabiler Erdungsbügel mit massiven Erdungsfingern.
- Stabiler und korrosionsbeständiger Stahltragring.
- Bruchsicherer Thermoplastsockel.
Technische Daten:
Einbautiefe: 29 mm
Leitergut: starr und flexibel
Anschlussquerschnitt
- für Leiter von: 1,5² bis 2,5²
Hinweise:
- Mit erhöhtem Anpressdruck des Erdungsbügels geprüft 
nach T.N.O. 
Fabrikat: Gira
liefern, montieren und betriebsfertig anschließen
</t>
  </si>
  <si>
    <t>01.02.02.0050</t>
  </si>
  <si>
    <t>01.02.02.0040</t>
  </si>
  <si>
    <t xml:space="preserve">Lampenauslaß für Leuchtmittel und Sitzinsel komplett mit Leitungsanteil und Abzweigdose </t>
  </si>
  <si>
    <t>01.02.02.0030</t>
  </si>
  <si>
    <t>01.02.02.0020</t>
  </si>
  <si>
    <t>01.02.02.0010</t>
  </si>
  <si>
    <t>01.02.02</t>
  </si>
  <si>
    <t>01.02.01.0060</t>
  </si>
  <si>
    <t xml:space="preserve">Druckprobe, Inbetriebnahme und Einregulierung der Trinkwasseranlage </t>
  </si>
  <si>
    <t>01.02.01.0050</t>
  </si>
  <si>
    <t>01.02.01.0040</t>
  </si>
  <si>
    <t>Trinkwasserleitung vom Café zur Außenarmatur
TW Rohr DN 15-25, als Mehrschichtverbundrohr Fa.Fränkische Alpex, inkl.Isolierung alukaschiert und Form und Verbindungsstücke</t>
  </si>
  <si>
    <t>Trinkwasserinstallationen</t>
  </si>
  <si>
    <t>01.02.01.0030</t>
  </si>
  <si>
    <t>Anschluss an vorhandene Schmutzwasser- Fallleitung im Schacht herstellen
einschließlich Form- und Verbindungsstücken, Dicht- und Befestigungsmaterial</t>
  </si>
  <si>
    <t>01.02.01.0020</t>
  </si>
  <si>
    <t>01.02.01.0010</t>
  </si>
  <si>
    <t>01.02.01</t>
  </si>
  <si>
    <t xml:space="preserve">Atrium
</t>
  </si>
  <si>
    <t>01.02</t>
  </si>
  <si>
    <t>Spots für Pflanzenbeleuchtung</t>
  </si>
  <si>
    <t>01.01.01.0120</t>
  </si>
  <si>
    <t>01.01.01.0110</t>
  </si>
  <si>
    <t>Schuller Valencia: LED-Pendelleuchte Sphere 14-flammig, warmweiß (3000K)
Material: Metall, Polycarbonat
Farbe: chrom, transparent
Durchmesser 50cm, Abhängung 300cm; Deckenbaldachin: Höhe 4,5 cm, ø44cm
inkl. Hebebühne, da Bauhöhe über 6m</t>
  </si>
  <si>
    <t>Optional: Pendelleuchte</t>
  </si>
  <si>
    <t>01.01.01.0100</t>
  </si>
  <si>
    <t xml:space="preserve">Pendelleuchte: OVA C7 I Round , G4 LED 14W
1750 lumens, 2700K, CRI &gt; 90, 0-10V, 1-10V, PUSH, PWM 
Messing, Glas; Farbe: white, frosted glass
inkl. Hebebühne, da Bauhöhe über 6m
</t>
  </si>
  <si>
    <t xml:space="preserve">Pendelleuchte im Empfangsbereich
</t>
  </si>
  <si>
    <t>01.01.01.0090</t>
  </si>
  <si>
    <t>Flex.LEDStrip,24V,Innen,4000K
VARDAflex Eco Plus Reach15 CRI90 - 15 M-Rolle
mit selbstklebender Rückseite,
für die Innenanwendung, IP20
IC Baustein on board (konstante Bestromung)
alle 50 mm / 6 LEDs teilbar
Anzahl der LEDs: 1.800
Anzahl der LEDs pro Meter: 120
LED Abstand: 8,33 mm
Ausstrahlwinkel: 120°
Lichtfarbe: 4.000 K
CRI: &gt;90
Lichtstrom pro Meter: 860 lm
Lichtstrom gesamt: 12.900 lm
Lichtstrom pro LED: 7,16 lm
Betriebsspannung: 24V DC
Leistung pro Meter: 10 W
Leistung Gesamt: 150 W
Lebensdauer L70B50: &gt;= 50.000 h
Lebensdauer L90B10: &gt;= 30.000 h
Temperaturbereich: -20 bis +45°C
Energieeffizienzklasse: G
Effizienz: 86 lm/W
LxBxH in mm: 15.000 x 10 x 1,6
Schutzklasse III
Leichte lötfreie Montage durch optionale 
Steckverbindungen. Maximale Länge pro Anschluss: 15 
Meter. Lieferumfang: 15 Meter-Rolle
Fabrikat: rutec Licht GmbH &amp; Co. KG
Typ: VARDAflex Eco Plus Reach15
Art.-Nr.: 82218-V2
liefern, montieren und betriebsfertig anschließen</t>
  </si>
  <si>
    <t xml:space="preserve">LED hinter Glaswand 
</t>
  </si>
  <si>
    <t>01.01.01.0080</t>
  </si>
  <si>
    <t>01.01.01.0070</t>
  </si>
  <si>
    <t xml:space="preserve">Abzweigdose
</t>
  </si>
  <si>
    <t>01.01.01.0060</t>
  </si>
  <si>
    <t xml:space="preserve">USB-Steckdose komplett liefern und montieren
</t>
  </si>
  <si>
    <t>01.01.01.0050</t>
  </si>
  <si>
    <t xml:space="preserve">Einfachsteckdose
</t>
  </si>
  <si>
    <t>01.01.01.0040</t>
  </si>
  <si>
    <t xml:space="preserve">Lampenausläße für die neuen Deckenleuchten, LED- Rückwand und Sitzinsel komplett mit Leitungsanteil und Abzweigdose </t>
  </si>
  <si>
    <t>01.01.01.0030</t>
  </si>
  <si>
    <t>01.01.01.0020</t>
  </si>
  <si>
    <t xml:space="preserve">Demontage Bestandsinstallation,  inkl. Überprüfungsarbeiten Rückbau von nicht mehr benötigter E-Installation - Rückbau alte Deckenleuchten 
inkl. Hebebühne,Raumhöhe über 6m 
</t>
  </si>
  <si>
    <t>01.01.01.0010</t>
  </si>
  <si>
    <t>01.01.01</t>
  </si>
  <si>
    <t>Empfangsbereich Haus 4.1</t>
  </si>
  <si>
    <t>01.01</t>
  </si>
  <si>
    <t xml:space="preserve">KG400
</t>
  </si>
  <si>
    <t>01</t>
  </si>
  <si>
    <t xml:space="preserve">Bei der Angebotslegung und Befüllung dieses Leistungsverzeichnisses sind die den Ausschreibungsunterlagen 
beigefügten übergeordneten Vorbemerkungen zugrunde zu legen.
Diese werden mit Unterzeichnung des LV´s als Angebotsgrundlage akzeptiert.
In dem bestehenden Gebäude Klingelhöferstraße 18 in 10785 Berlin soll eine Modernisierung der folgenden Bereiche durchgeführt werden: 
1. Empfangsbereich Haus 4.1
2. Atrium 
3. Plateau
4. Café
5. Open Space
6. Kantine
7. Dachterrasse Haus 4.1
8. Fitnesstudio
9. Fahrradräume
10. Büro Sanitär
11. Empfang Haus 4.2
12. Dachterrasse Haus 4.2
1. Empfangsbereich
Für den Empfangsbereich ist eine optische Neugestaltung geplant:
Der Empfangstresen wird neu verkleidet.
Installation einer hinterleuchteten Glaswand an der Rückwand des Tresens
Neue Deckenlampen: Installation zur verbesserten Ausleuchtung und Raumgestaltung
Pflanzstrahler: Anbringung zur gezielten Beleuchtung der Pflanzen
Steckdosen: Installation zusätzlicher Steckdosen im Empfangsraum
LED Sockel: Lampenauslaß liefern
2. Atrium
Die im Bereich des Atriums vorgesehenen Maßnahmen dienen der besseren Funktionalität, dem Komfort und der Ästhetik durch neu geplante bepflanzte Sitzbereiche. 
2 Sitzbereiche, jeweils Stahlbecken mit mineralischem Pflanzensubtrat für subtropische Bäume
USB-Anschlüsse und Steckdosen: Installation zur Nutzung und zum Laden elektronischer Geräte an den Sitzbereichen
LED-Sockel: Zur Beleuchtung der Sitzbereiche und Schaffung einer angenehmen Atmosphäre
LED-Beleuchtung: Anbringung an der Fassade zur Hervorhebung und Beleuchtung der Pflanzen; Photosynthese- Beleuchtung + Pflanzstrahler im Bodenbereich
Bewässerungssystem: Im Zugangsbereich des neuen Cafés wird eine Außenzapfstelle mit Schlauch zur Bewässerung errichtet. Die Armatur muss frostsicher sein.
3. Plateau
Das Plateau, ein erhöhter Bereich, der im Atrium als zentraler Treffpunkt und Entspannungszone dient, wird ebenfalls neugestaltet.
Errichtung einer neuen bepflanzten Sitzinsel
Steckdosen: Zur Nutzung und zum Laden elektronischer Geräte
LED-Sockel: Zur Beleuchtung der Sitzbereiche und Schaffung einer angenehmen Atmosphäre
Pflanzstrahler: Zur gezielten Beleuchtung der Pflanzen
Installation eines Systems zur regelmäßigen und ausreichenden Bewässerung der Pflanzen
Bewässerungssystem: Im Nahbereich der Pflanzinsel wird eine Außenzapfstelle mit Schlauch zur Bewässerung errichtet. 
4. Café
Ein derzeit an das Atrium angrenzendes Büro wird zu einem Café umgebaut. Folgende Maßnahmen sind geplant:
Ein neuer Zugang vom Atrium wird geschaffen, indem zwei Heizkörper entfernt werden.
Aufgrund der Nutzungsänderung wird eine neue Lüftungsanlage errichtet.
Küche: Waschtisch, Spülmaschine, Kühlschrank, dezentrale Warmwasseraufbereitung und weitere Küchengeräte und -objekte
Gästebereich: Neben Tischen und Stühlen ist eine umlaufende beheizte Sitzbank vorgesehen. Zur Beheizung des Raumes dienen Lüftungsschlitze innerhalb der Sitzbänke.
Beleuchtung: Zur Schaffung einer angenehmen Café-Umgebung dienen neu geplante Pflanzenstrahler, Deckenlampen, Tresenlampen und LED-Vouten
Umbau vorhandener Kühldecken + zusätzl. Kühldecke im Tresenbereich
5. Open Space
Ein bestehender Büroraum wird zu einem Open-Space-Bereich umgestaltet, der einen leichten Industrielook erhält. Diese Maßnahmen tragen zur Schaffung eines modernen und funktionalen Open-Space-Bereichs bei, der sowohl ästhetisch ansprechend als auch praktisch ist. 
Die bestehende abgehängte Decke wird entfernt, um die darunter liegenden Leitungen sichtbar zu machen. Diese werden nach der Bemusterungstabelle gestrichen.
Zur Verbesserung der Raumakustik wird an der Decke eine akustisch wirksame Schicht aufgetragen.
Installation einer abgehängten Stromschiene mit flexibel positionierbaren Leuchtelementen.
6. Kantine
Die Kantine wird umgestaltet, um eine angenehmere Atmosphäre für die Mitarbeiter zu schaffen. Dies wird durch die Auswahl neuer Farben für Wände und Mobiliar sowie die Installation moderner Beleuchtungselemente erreicht.
Neue Farben: Wände und Mobiliar der Kantine werden neu gestrichen/lackiert.
Installation neuer Stromschienen, die mit Spots ausgestattet werden, um eine flexible und gezielte Beleuchtung zu ermöglichen.
Zusätzliche Leuchtmittel wie Pendelleuchten usw. werden gemäß der Bemusterung installiert, um eine optimale Ausleuchtung und Atmosphäre zu gewährleisten.
7. Dachterrase
Zur Verbesserung der Entspannungsmöglichkeiten für die Mitarbeiter wird auf dem Dach eine kombinierte Sitzbank mit integrierten Pflanzenkübeln errichtet. Diese Maßnahme zielt darauf ab, einen angenehmen Aufenthaltsbereich im Freien zu schaffen.
Sitzbank installiert, die nahtlos mit Pflanzenkübeln kombiniert ist. Die Materialien für die Sitzbank und die Pflanzenkübel werden wetterbeständig und langlebig gewählt, um den Außenbedingungen standzuhalten.
Die Pflanzenkübel werden mittels Trennstation für ein automatisches Bewässerungssystem ausgestattet, das für die regelmäßige und ausreichende Versorgung der Pflanzen mit Wasser sorgt.
An der Sitzbank werden Steckdosen und USB-Anschlüsse installiert, um den Mitarbeitern die Möglichkeit zu geben, ihre elektronischen Geräte bequem aufzuladen.
Pflanzstrahler zur Schaffung einer angenehmen Atmosphäre
8. Fitness
Die Umstrukturierung des Fitnessraums dient nicht nur funktionalen verbesserung, sondern auch um eine angenehme und motivierende Umgebung für sportliche Aktivitäten schaffen.
Der alte Bodenbelag im Fitnessraum wird durch Kautschuk ersetzt. Kautschuk ist ein robustes Material, das gut für Sporträume geeignet ist, weil es stoßdämpfend und rutschfest ist.
Die alte Spiegelwand wird durch eine neue Wandverkleidung aus Holzpaneelen ersetzt.
Zwischen Fitnessraum 1 und 2 wird ein grüner Lichthof angelegt. Dort kommen verschiedene Pflanzen hin, die für frische Luft und eine angenehme Atmosphäre sorgen sollen. Beleuchtung der Pflanzen und der Treppe werden hierbei erneuert.
Aufgrund der neuen Fitnessgeräte werden neue Anschlüsse benötigt. Diese werden mit Hilfe von Säulen bereitgestellt, die Strom und Datenanschlüsse bieten.
Sowohl im Sportraum als auch in der Umkleide wird in der Decke eine LED-Voute installiert.
Der Sanitärbereich erhält neue Sanitärobjekte wie Waschtische, Accessoires, Spiegel und Duscharmaturen. Diese werden modern und funktional gestaltet.
10. Fahrradraum 
Für den Fahrradraum ist eine Umgestaltungder Wand-/Deckenfarben, des Mobiliars und der Beleuchtung vorgesehen. Geplant sind neue LED- Leisten für eine sogenannte "Effektbeleuchtung."
11. Büro 
Im Rahmen dieser Baumaßnahme soll eine umfassende Umgestaltung der Büro- und Sanitärräume durchgeführt werden, um eine zeitgemäße und angenehme Arbeitsumgebung zu schaffen. 
Besonderes Augenmerk liegt auf der Schaffung einer angenehmen Arbeitsatmosphäre, die die Produktivität und das Wohlbefinden der Mitarbeiter fördert. Die Sanitäranlagen sollen erneuert werden, einschließlich neuer Oberflächen und Sanitärobjekte. Diese Maßnahmen zielen darauf ab, die Räumlichkeiten nicht nur optisch zu verbessern, sondern auch ihre Funktionalität und den Komfort der Nutzer deutlich zu erhöhen.
Die geplante Umgestaltung wird unter Berücksichtigung von Effizienz, Nachhaltigkeit und modernen Designansprüchen durchgeführt, um eine inspirierende und moderne Arbeitsumgebung zu schaffen, die den heutigen Anforderungen gerecht wird.
12. Empfang
Der Empfangsbereich wird umgestaltet, um einen neuen Wartebereich mit Sitzinseln zu schaffen. Ziel ist es, eine einladende Atmosphäre zu schaffen, die Besucher und Gäste willkommen heißt und gleichzeitig funktional gestaltet ist.
Der Wartebereich wird durch verschiedene Glas- und Holzelemente an den Wänden gestaltet, die eine moderne und ansprechende Optik vermitteln sollen.
Die Sitzinseln erhalten Steckdosen zur Nutzung von Mobilgeräten. 
An den Decken werden neue Leuchtmitel installieren. Im Sockelbereich wird der Lampensauslass geliefert.
13. Dachterrasse 2
Auf der zweiten Dachterrasse wird ein Gartenhaus errichtet, welches mit Tischen und Stühlen ausgestattet wird, um einen entspannenden Rückzugsort zu schaffen. Um diese Atmosphäre zu verstärken, wird die Terrasse mit Grünpflanzen ausgestattet. Diese grünen Elemente sollen nicht nur dekorativ wirken, sondern auch eine entspannende und angenehme Stimmung auf der Terrasse verbreiten. Zusätzlich sollen Lampenauslässe, die Pflanzstrahler und die Beleuchtung des Gartenhauses ergänzt werden. 
</t>
  </si>
  <si>
    <t>Vorbemerkungen</t>
  </si>
  <si>
    <t>MwSt: 19%</t>
  </si>
  <si>
    <t>GP</t>
  </si>
  <si>
    <t>E</t>
  </si>
  <si>
    <t>M</t>
  </si>
  <si>
    <t>Langtext</t>
  </si>
  <si>
    <t>Kurztext</t>
  </si>
  <si>
    <t>OZ</t>
  </si>
  <si>
    <t>Kostenansatz LV</t>
  </si>
  <si>
    <t>V 009</t>
  </si>
  <si>
    <t>TGA Kostengruppe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</si>
</sst>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quot;DM&quot;"/>
    <numFmt numFmtId="165" formatCode="#,##0.00\ &quot;€&quot;"/>
    <numFmt numFmtId="166" formatCode="#,##0.000"/>
  </numFmts>
  <fonts count="12">
    <font>
      <sz val="11"/>
      <color theme="1"/>
      <name val="Calibri"/>
      <family val="2"/>
      <scheme val="minor"/>
    </font>
    <font>
      <b/>
      <sz val="9"/>
      <name val="Futura Book"/>
    </font>
    <font>
      <b/>
      <sz val="9"/>
      <color rgb="FFFF0000"/>
      <name val="Futura Book"/>
    </font>
    <font>
      <sz val="9"/>
      <color theme="1"/>
      <name val="Futura Book"/>
    </font>
    <font>
      <sz val="9"/>
      <name val="Futura Book"/>
    </font>
    <font>
      <b/>
      <sz val="9"/>
      <color theme="1"/>
      <name val="Futura Book"/>
    </font>
    <font>
      <sz val="9"/>
      <color rgb="FFFF0000"/>
      <name val="Futura Book"/>
    </font>
    <font>
      <b/>
      <sz val="8"/>
      <name val="Futura Book"/>
    </font>
    <font>
      <b/>
      <sz val="10"/>
      <name val="Futura Book"/>
    </font>
    <font>
      <sz val="11"/>
      <color theme="1"/>
      <name val="Calibri"/>
      <family val="2"/>
    </font>
    <font>
      <b/>
      <sz val="11"/>
      <color theme="1"/>
      <name val="Calibri"/>
      <family val="2"/>
    </font>
    <font>
      <sz val="1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s>
  <borders count="24">
    <border>
      <left/>
      <right/>
      <top/>
      <bottom/>
      <diagonal/>
    </border>
    <border>
      <left/>
      <right/>
      <top/>
      <bottom style="medium">
        <color indexed="64"/>
      </bottom>
      <diagonal/>
    </border>
    <border>
      <left style="thick">
        <color theme="0"/>
      </left>
      <right/>
      <top/>
      <bottom/>
      <diagonal/>
    </border>
    <border>
      <left style="thick">
        <color theme="0"/>
      </left>
      <right style="thick">
        <color theme="0"/>
      </right>
      <top/>
      <bottom style="medium">
        <color indexed="64"/>
      </bottom>
      <diagonal/>
    </border>
    <border>
      <left style="thick">
        <color theme="0"/>
      </left>
      <right/>
      <top style="medium">
        <color indexed="64"/>
      </top>
      <bottom/>
      <diagonal/>
    </border>
    <border>
      <left style="thick">
        <color theme="0"/>
      </left>
      <right style="thick">
        <color theme="0"/>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0" fontId="9" fillId="0" borderId="0"/>
    <xf numFmtId="0" fontId="9" fillId="0" borderId="0"/>
  </cellStyleXfs>
  <cellXfs count="133">
    <xf numFmtId="0" fontId="0" fillId="0" borderId="0" xfId="0"/>
    <xf numFmtId="0" fontId="3" fillId="0" borderId="0" xfId="0" applyFont="1"/>
    <xf numFmtId="49" fontId="1" fillId="0" borderId="0" xfId="0" applyNumberFormat="1" applyFont="1" applyAlignment="1" applyProtection="1">
      <alignment horizontal="left" vertical="center"/>
      <protection locked="0"/>
    </xf>
    <xf numFmtId="0" fontId="1" fillId="0" borderId="0" xfId="0" applyFont="1" applyAlignment="1" applyProtection="1">
      <alignment vertical="center"/>
      <protection locked="0"/>
    </xf>
    <xf numFmtId="164" fontId="1" fillId="0" borderId="0" xfId="0" applyNumberFormat="1" applyFont="1" applyAlignment="1">
      <alignment horizontal="left" vertical="center"/>
    </xf>
    <xf numFmtId="164" fontId="4" fillId="0" borderId="0" xfId="0" applyNumberFormat="1" applyFont="1" applyAlignment="1">
      <alignment horizontal="left" textRotation="90" wrapText="1"/>
    </xf>
    <xf numFmtId="165" fontId="3" fillId="0" borderId="0" xfId="0" applyNumberFormat="1" applyFont="1"/>
    <xf numFmtId="165" fontId="5" fillId="2" borderId="0" xfId="0" applyNumberFormat="1" applyFont="1" applyFill="1"/>
    <xf numFmtId="165" fontId="5" fillId="3" borderId="2" xfId="0" applyNumberFormat="1" applyFont="1" applyFill="1" applyBorder="1"/>
    <xf numFmtId="164" fontId="4" fillId="0" borderId="4" xfId="0" applyNumberFormat="1" applyFont="1" applyBorder="1" applyAlignment="1">
      <alignment horizontal="left" textRotation="90" wrapText="1"/>
    </xf>
    <xf numFmtId="0" fontId="3" fillId="0" borderId="2" xfId="0" applyFont="1" applyBorder="1"/>
    <xf numFmtId="165" fontId="5" fillId="3" borderId="5" xfId="0" applyNumberFormat="1" applyFont="1" applyFill="1" applyBorder="1"/>
    <xf numFmtId="165" fontId="5" fillId="2" borderId="5" xfId="0" applyNumberFormat="1" applyFont="1" applyFill="1" applyBorder="1"/>
    <xf numFmtId="0" fontId="3" fillId="3" borderId="2" xfId="0" applyFont="1" applyFill="1" applyBorder="1"/>
    <xf numFmtId="0" fontId="3" fillId="2" borderId="5" xfId="0" applyFont="1" applyFill="1" applyBorder="1"/>
    <xf numFmtId="165" fontId="5" fillId="3" borderId="0" xfId="0" applyNumberFormat="1" applyFont="1" applyFill="1"/>
    <xf numFmtId="165" fontId="6" fillId="0" borderId="0" xfId="0" applyNumberFormat="1" applyFont="1"/>
    <xf numFmtId="165" fontId="2" fillId="3" borderId="2" xfId="0" applyNumberFormat="1" applyFont="1" applyFill="1" applyBorder="1"/>
    <xf numFmtId="0" fontId="3" fillId="3" borderId="0" xfId="0" applyFont="1" applyFill="1" applyAlignment="1">
      <alignment horizontal="left"/>
    </xf>
    <xf numFmtId="0" fontId="3" fillId="2" borderId="0" xfId="0" applyFont="1" applyFill="1" applyAlignment="1">
      <alignment horizontal="left"/>
    </xf>
    <xf numFmtId="16"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164" fontId="1" fillId="0" borderId="2" xfId="0" applyNumberFormat="1" applyFont="1" applyBorder="1" applyAlignment="1">
      <alignment horizontal="left" vertical="center"/>
    </xf>
    <xf numFmtId="164" fontId="4" fillId="0" borderId="3" xfId="0" applyNumberFormat="1" applyFont="1" applyBorder="1" applyAlignment="1">
      <alignment horizontal="right" textRotation="90" wrapText="1"/>
    </xf>
    <xf numFmtId="164" fontId="4" fillId="0" borderId="1" xfId="0" applyNumberFormat="1" applyFont="1" applyBorder="1" applyAlignment="1">
      <alignment horizontal="right" textRotation="90" wrapText="1"/>
    </xf>
    <xf numFmtId="165" fontId="5" fillId="2" borderId="2" xfId="0" applyNumberFormat="1" applyFont="1" applyFill="1" applyBorder="1"/>
    <xf numFmtId="165" fontId="3" fillId="0" borderId="5" xfId="0" applyNumberFormat="1" applyFont="1" applyBorder="1"/>
    <xf numFmtId="165" fontId="6" fillId="0" borderId="5" xfId="0" applyNumberFormat="1" applyFont="1" applyBorder="1"/>
    <xf numFmtId="165" fontId="2" fillId="3" borderId="5" xfId="0" applyNumberFormat="1" applyFont="1" applyFill="1" applyBorder="1"/>
    <xf numFmtId="165" fontId="1" fillId="2" borderId="5" xfId="0" applyNumberFormat="1" applyFont="1" applyFill="1" applyBorder="1"/>
    <xf numFmtId="165" fontId="1" fillId="3" borderId="5" xfId="0" applyNumberFormat="1" applyFont="1" applyFill="1" applyBorder="1"/>
    <xf numFmtId="165" fontId="4" fillId="0" borderId="5" xfId="0" applyNumberFormat="1" applyFont="1" applyBorder="1"/>
    <xf numFmtId="164" fontId="7" fillId="0" borderId="1" xfId="0" applyNumberFormat="1" applyFont="1" applyBorder="1" applyAlignment="1">
      <alignment horizontal="left"/>
    </xf>
    <xf numFmtId="14" fontId="3" fillId="0" borderId="0" xfId="0" applyNumberFormat="1" applyFont="1" applyAlignment="1">
      <alignment horizontal="left"/>
    </xf>
    <xf numFmtId="14" fontId="3" fillId="0" borderId="0" xfId="0" applyNumberFormat="1" applyFont="1" applyAlignment="1">
      <alignment horizontal="left" vertical="center"/>
    </xf>
    <xf numFmtId="0" fontId="5" fillId="0" borderId="0" xfId="0" applyFont="1" applyAlignment="1">
      <alignment horizontal="right"/>
    </xf>
    <xf numFmtId="0" fontId="5" fillId="0" borderId="0" xfId="0" applyFont="1" applyAlignment="1">
      <alignment horizontal="left"/>
    </xf>
    <xf numFmtId="164" fontId="7" fillId="0" borderId="0" xfId="0" applyNumberFormat="1" applyFont="1" applyAlignment="1">
      <alignment horizontal="left"/>
    </xf>
    <xf numFmtId="165" fontId="5" fillId="0" borderId="0" xfId="0" applyNumberFormat="1" applyFont="1" applyAlignment="1">
      <alignment horizontal="right"/>
    </xf>
    <xf numFmtId="164" fontId="4" fillId="0" borderId="5" xfId="0" applyNumberFormat="1" applyFont="1" applyBorder="1" applyAlignment="1">
      <alignment horizontal="right" textRotation="90" wrapText="1"/>
    </xf>
    <xf numFmtId="164" fontId="4" fillId="0" borderId="0" xfId="0" applyNumberFormat="1" applyFont="1" applyAlignment="1">
      <alignment horizontal="right" textRotation="90" wrapText="1"/>
    </xf>
    <xf numFmtId="165" fontId="1" fillId="2" borderId="0" xfId="0" applyNumberFormat="1" applyFont="1" applyFill="1"/>
    <xf numFmtId="164" fontId="1" fillId="0" borderId="1" xfId="0" applyNumberFormat="1" applyFont="1" applyBorder="1" applyAlignment="1">
      <alignment horizontal="left"/>
    </xf>
    <xf numFmtId="0" fontId="5" fillId="2" borderId="0" xfId="0" applyFont="1" applyFill="1" applyAlignment="1">
      <alignment horizontal="right"/>
    </xf>
    <xf numFmtId="9" fontId="5" fillId="0" borderId="0" xfId="0" applyNumberFormat="1" applyFont="1" applyAlignment="1">
      <alignment horizontal="right"/>
    </xf>
    <xf numFmtId="0" fontId="9" fillId="0" borderId="0" xfId="1"/>
    <xf numFmtId="4" fontId="0" fillId="0" borderId="0" xfId="2" applyNumberFormat="1" applyFont="1" applyAlignment="1">
      <alignment vertical="top"/>
    </xf>
    <xf numFmtId="49" fontId="0" fillId="0" borderId="0" xfId="2" applyNumberFormat="1" applyFont="1" applyAlignment="1">
      <alignment vertical="top"/>
    </xf>
    <xf numFmtId="166" fontId="0" fillId="0" borderId="0" xfId="2" applyNumberFormat="1" applyFont="1" applyAlignment="1">
      <alignment vertical="top"/>
    </xf>
    <xf numFmtId="0" fontId="0" fillId="0" borderId="0" xfId="2" applyFont="1" applyAlignment="1">
      <alignment vertical="top" wrapText="1"/>
    </xf>
    <xf numFmtId="0" fontId="0" fillId="0" borderId="0" xfId="2" applyFont="1" applyAlignment="1">
      <alignment vertical="top"/>
    </xf>
    <xf numFmtId="165" fontId="0" fillId="0" borderId="6" xfId="2" applyNumberFormat="1" applyFont="1" applyBorder="1" applyAlignment="1">
      <alignment vertical="center"/>
    </xf>
    <xf numFmtId="165" fontId="0" fillId="0" borderId="7" xfId="2" applyNumberFormat="1" applyFont="1" applyBorder="1" applyAlignment="1">
      <alignment vertical="center"/>
    </xf>
    <xf numFmtId="49" fontId="0" fillId="0" borderId="7" xfId="2" applyNumberFormat="1" applyFont="1" applyBorder="1" applyAlignment="1">
      <alignment horizontal="center" vertical="center"/>
    </xf>
    <xf numFmtId="2" fontId="0" fillId="0" borderId="7" xfId="2" applyNumberFormat="1" applyFont="1" applyBorder="1" applyAlignment="1">
      <alignment horizontal="center" vertical="center"/>
    </xf>
    <xf numFmtId="0" fontId="0" fillId="0" borderId="7" xfId="2" applyFont="1" applyBorder="1" applyAlignment="1">
      <alignment vertical="top" wrapText="1"/>
    </xf>
    <xf numFmtId="0" fontId="0" fillId="0" borderId="7" xfId="2" applyFont="1" applyBorder="1" applyAlignment="1">
      <alignment vertical="top"/>
    </xf>
    <xf numFmtId="49" fontId="0" fillId="0" borderId="8" xfId="2" applyNumberFormat="1" applyFont="1" applyBorder="1" applyAlignment="1">
      <alignment vertical="top"/>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49" fontId="0" fillId="0" borderId="10" xfId="2" applyNumberFormat="1" applyFont="1" applyBorder="1" applyAlignment="1">
      <alignment horizontal="center" vertical="center"/>
    </xf>
    <xf numFmtId="2" fontId="0" fillId="0" borderId="10" xfId="2" applyNumberFormat="1" applyFont="1" applyBorder="1" applyAlignment="1">
      <alignment horizontal="center" vertical="center"/>
    </xf>
    <xf numFmtId="0" fontId="0" fillId="0" borderId="10" xfId="2" applyFont="1" applyBorder="1" applyAlignment="1">
      <alignment vertical="top" wrapText="1"/>
    </xf>
    <xf numFmtId="0" fontId="0" fillId="0" borderId="10" xfId="2" applyFont="1" applyBorder="1" applyAlignment="1">
      <alignment vertical="top"/>
    </xf>
    <xf numFmtId="49" fontId="0" fillId="0" borderId="11" xfId="2" applyNumberFormat="1" applyFont="1" applyBorder="1" applyAlignment="1">
      <alignment vertical="top"/>
    </xf>
    <xf numFmtId="0" fontId="10" fillId="0" borderId="0" xfId="2" applyFont="1"/>
    <xf numFmtId="165" fontId="10" fillId="0" borderId="9" xfId="2" applyNumberFormat="1" applyFont="1" applyBorder="1" applyAlignment="1">
      <alignment vertical="center"/>
    </xf>
    <xf numFmtId="49" fontId="10" fillId="0" borderId="10" xfId="2" applyNumberFormat="1" applyFont="1" applyBorder="1" applyAlignment="1">
      <alignment horizontal="center" vertical="center"/>
    </xf>
    <xf numFmtId="2" fontId="10" fillId="0" borderId="10" xfId="2" applyNumberFormat="1" applyFont="1" applyBorder="1" applyAlignment="1">
      <alignment horizontal="center" vertical="center"/>
    </xf>
    <xf numFmtId="0" fontId="10" fillId="0" borderId="10" xfId="2" applyFont="1" applyBorder="1" applyAlignment="1">
      <alignment vertical="top" wrapText="1"/>
    </xf>
    <xf numFmtId="0" fontId="10" fillId="0" borderId="10" xfId="2" applyFont="1" applyBorder="1" applyAlignment="1">
      <alignment vertical="top"/>
    </xf>
    <xf numFmtId="49" fontId="10" fillId="0" borderId="11" xfId="2" applyNumberFormat="1" applyFont="1" applyBorder="1" applyAlignment="1">
      <alignment vertical="top"/>
    </xf>
    <xf numFmtId="0" fontId="0" fillId="4" borderId="10" xfId="2" applyFont="1" applyFill="1" applyBorder="1" applyAlignment="1">
      <alignment vertical="top" wrapText="1"/>
    </xf>
    <xf numFmtId="165" fontId="10" fillId="0" borderId="12" xfId="2" applyNumberFormat="1" applyFont="1" applyBorder="1" applyAlignment="1">
      <alignment vertical="center"/>
    </xf>
    <xf numFmtId="165" fontId="0" fillId="0" borderId="13" xfId="2" applyNumberFormat="1" applyFont="1" applyBorder="1" applyAlignment="1">
      <alignment vertical="center"/>
    </xf>
    <xf numFmtId="49" fontId="10" fillId="0" borderId="13" xfId="2" applyNumberFormat="1" applyFont="1" applyBorder="1" applyAlignment="1">
      <alignment horizontal="center" vertical="center"/>
    </xf>
    <xf numFmtId="2" fontId="10" fillId="0" borderId="13" xfId="2" applyNumberFormat="1" applyFont="1" applyBorder="1" applyAlignment="1">
      <alignment horizontal="center" vertical="center"/>
    </xf>
    <xf numFmtId="0" fontId="10" fillId="0" borderId="13" xfId="2" applyFont="1" applyBorder="1" applyAlignment="1">
      <alignment vertical="top" wrapText="1"/>
    </xf>
    <xf numFmtId="0" fontId="10" fillId="0" borderId="13" xfId="2" applyFont="1" applyBorder="1" applyAlignment="1">
      <alignment vertical="top"/>
    </xf>
    <xf numFmtId="49" fontId="10" fillId="0" borderId="14" xfId="2" applyNumberFormat="1" applyFont="1" applyBorder="1" applyAlignment="1">
      <alignment vertical="top"/>
    </xf>
    <xf numFmtId="165" fontId="10" fillId="0" borderId="15" xfId="2" applyNumberFormat="1" applyFont="1" applyBorder="1" applyAlignment="1">
      <alignment vertical="center"/>
    </xf>
    <xf numFmtId="165" fontId="0" fillId="0" borderId="16" xfId="2" applyNumberFormat="1" applyFont="1" applyBorder="1" applyAlignment="1">
      <alignment vertical="center"/>
    </xf>
    <xf numFmtId="49" fontId="10" fillId="0" borderId="16" xfId="2" applyNumberFormat="1" applyFont="1" applyBorder="1" applyAlignment="1">
      <alignment horizontal="center" vertical="center"/>
    </xf>
    <xf numFmtId="2" fontId="10" fillId="0" borderId="16" xfId="2" applyNumberFormat="1" applyFont="1" applyBorder="1" applyAlignment="1">
      <alignment horizontal="center" vertical="center"/>
    </xf>
    <xf numFmtId="0" fontId="10" fillId="0" borderId="16" xfId="2" applyFont="1" applyBorder="1" applyAlignment="1">
      <alignment vertical="top" wrapText="1"/>
    </xf>
    <xf numFmtId="0" fontId="10" fillId="0" borderId="16" xfId="2" applyFont="1" applyBorder="1" applyAlignment="1">
      <alignment vertical="top"/>
    </xf>
    <xf numFmtId="49" fontId="10" fillId="0" borderId="17" xfId="2" applyNumberFormat="1" applyFont="1" applyBorder="1" applyAlignment="1">
      <alignment vertical="top"/>
    </xf>
    <xf numFmtId="165" fontId="0" fillId="0" borderId="18" xfId="2" applyNumberFormat="1" applyFont="1" applyBorder="1" applyAlignment="1">
      <alignment vertical="center"/>
    </xf>
    <xf numFmtId="165" fontId="0" fillId="0" borderId="19" xfId="2" applyNumberFormat="1" applyFont="1" applyBorder="1" applyAlignment="1">
      <alignment vertical="center"/>
    </xf>
    <xf numFmtId="49" fontId="0" fillId="0" borderId="19" xfId="2" applyNumberFormat="1" applyFont="1" applyBorder="1" applyAlignment="1">
      <alignment horizontal="center" vertical="center"/>
    </xf>
    <xf numFmtId="2" fontId="0" fillId="0" borderId="19" xfId="2" applyNumberFormat="1" applyFont="1" applyBorder="1" applyAlignment="1">
      <alignment horizontal="center" vertical="center"/>
    </xf>
    <xf numFmtId="0" fontId="0" fillId="4" borderId="19" xfId="2" applyFont="1" applyFill="1" applyBorder="1" applyAlignment="1">
      <alignment vertical="top" wrapText="1"/>
    </xf>
    <xf numFmtId="0" fontId="0" fillId="0" borderId="19" xfId="2" applyFont="1" applyBorder="1" applyAlignment="1">
      <alignment vertical="top"/>
    </xf>
    <xf numFmtId="49" fontId="0" fillId="0" borderId="20" xfId="2" applyNumberFormat="1" applyFont="1" applyBorder="1" applyAlignment="1">
      <alignment vertical="top"/>
    </xf>
    <xf numFmtId="4" fontId="10" fillId="0" borderId="9" xfId="2" applyNumberFormat="1" applyFont="1" applyBorder="1" applyAlignment="1">
      <alignment vertical="top"/>
    </xf>
    <xf numFmtId="4" fontId="10" fillId="0" borderId="10" xfId="2" applyNumberFormat="1" applyFont="1" applyBorder="1" applyAlignment="1">
      <alignment vertical="top"/>
    </xf>
    <xf numFmtId="166" fontId="10" fillId="0" borderId="10" xfId="2" applyNumberFormat="1" applyFont="1" applyBorder="1" applyAlignment="1">
      <alignment vertical="top"/>
    </xf>
    <xf numFmtId="4" fontId="10" fillId="0" borderId="15" xfId="2" applyNumberFormat="1" applyFont="1" applyBorder="1" applyAlignment="1">
      <alignment vertical="top"/>
    </xf>
    <xf numFmtId="4" fontId="10" fillId="0" borderId="16" xfId="2" applyNumberFormat="1" applyFont="1" applyBorder="1" applyAlignment="1">
      <alignment vertical="top"/>
    </xf>
    <xf numFmtId="166" fontId="10" fillId="0" borderId="16" xfId="2" applyNumberFormat="1" applyFont="1" applyBorder="1" applyAlignment="1">
      <alignment vertical="top"/>
    </xf>
    <xf numFmtId="4" fontId="0" fillId="0" borderId="21" xfId="2" applyNumberFormat="1" applyFont="1" applyBorder="1" applyAlignment="1">
      <alignment vertical="top"/>
    </xf>
    <xf numFmtId="4" fontId="0" fillId="0" borderId="22" xfId="2" applyNumberFormat="1" applyFont="1" applyBorder="1" applyAlignment="1">
      <alignment vertical="top"/>
    </xf>
    <xf numFmtId="49" fontId="0" fillId="0" borderId="22" xfId="2" applyNumberFormat="1" applyFont="1" applyBorder="1" applyAlignment="1">
      <alignment horizontal="center" vertical="center"/>
    </xf>
    <xf numFmtId="166" fontId="0" fillId="0" borderId="22" xfId="2" applyNumberFormat="1" applyFont="1" applyBorder="1" applyAlignment="1">
      <alignment vertical="top"/>
    </xf>
    <xf numFmtId="0" fontId="0" fillId="0" borderId="22" xfId="2" applyFont="1" applyBorder="1" applyAlignment="1">
      <alignment vertical="top" wrapText="1"/>
    </xf>
    <xf numFmtId="0" fontId="0" fillId="0" borderId="22" xfId="2" applyFont="1" applyBorder="1" applyAlignment="1">
      <alignment vertical="top"/>
    </xf>
    <xf numFmtId="49" fontId="0" fillId="0" borderId="23" xfId="2" applyNumberFormat="1" applyFont="1" applyBorder="1" applyAlignment="1">
      <alignment vertical="top"/>
    </xf>
    <xf numFmtId="4" fontId="10" fillId="0" borderId="6" xfId="2" applyNumberFormat="1" applyFont="1" applyBorder="1" applyAlignment="1">
      <alignment vertical="top"/>
    </xf>
    <xf numFmtId="4" fontId="10" fillId="0" borderId="7" xfId="2" applyNumberFormat="1" applyFont="1" applyBorder="1" applyAlignment="1">
      <alignment vertical="top"/>
    </xf>
    <xf numFmtId="49" fontId="10" fillId="0" borderId="7" xfId="2" applyNumberFormat="1" applyFont="1" applyBorder="1" applyAlignment="1">
      <alignment vertical="top"/>
    </xf>
    <xf numFmtId="166" fontId="10" fillId="0" borderId="7" xfId="2" applyNumberFormat="1" applyFont="1" applyBorder="1" applyAlignment="1">
      <alignment vertical="top"/>
    </xf>
    <xf numFmtId="0" fontId="10" fillId="0" borderId="7" xfId="2" applyFont="1" applyBorder="1" applyAlignment="1">
      <alignment vertical="top" wrapText="1"/>
    </xf>
    <xf numFmtId="0" fontId="10" fillId="0" borderId="7" xfId="2" applyFont="1" applyBorder="1" applyAlignment="1">
      <alignment vertical="top"/>
    </xf>
    <xf numFmtId="49" fontId="10" fillId="0" borderId="8" xfId="2" applyNumberFormat="1" applyFont="1" applyBorder="1" applyAlignment="1">
      <alignment vertical="top"/>
    </xf>
    <xf numFmtId="49" fontId="10" fillId="0" borderId="10" xfId="2" applyNumberFormat="1" applyFont="1" applyBorder="1" applyAlignment="1">
      <alignment vertical="top"/>
    </xf>
    <xf numFmtId="49" fontId="10" fillId="0" borderId="16" xfId="2" applyNumberFormat="1" applyFont="1" applyBorder="1" applyAlignment="1">
      <alignment vertical="top"/>
    </xf>
    <xf numFmtId="0" fontId="10" fillId="0" borderId="0" xfId="2" applyFont="1" applyAlignment="1">
      <alignment horizontal="center"/>
    </xf>
    <xf numFmtId="4" fontId="10" fillId="0" borderId="21" xfId="2" applyNumberFormat="1" applyFont="1" applyBorder="1" applyAlignment="1">
      <alignment horizontal="center" vertical="top"/>
    </xf>
    <xf numFmtId="4" fontId="10" fillId="0" borderId="22" xfId="2" applyNumberFormat="1" applyFont="1" applyBorder="1" applyAlignment="1">
      <alignment horizontal="center" vertical="top"/>
    </xf>
    <xf numFmtId="49" fontId="10" fillId="0" borderId="22" xfId="2" applyNumberFormat="1" applyFont="1" applyBorder="1" applyAlignment="1">
      <alignment horizontal="center" vertical="top"/>
    </xf>
    <xf numFmtId="166" fontId="10" fillId="0" borderId="22" xfId="2" applyNumberFormat="1" applyFont="1" applyBorder="1" applyAlignment="1">
      <alignment horizontal="center" vertical="top"/>
    </xf>
    <xf numFmtId="0" fontId="10" fillId="0" borderId="22" xfId="2" applyFont="1" applyBorder="1" applyAlignment="1">
      <alignment horizontal="center" vertical="top" wrapText="1"/>
    </xf>
    <xf numFmtId="0" fontId="10" fillId="0" borderId="22" xfId="2" applyFont="1" applyBorder="1" applyAlignment="1">
      <alignment horizontal="center" vertical="top"/>
    </xf>
    <xf numFmtId="49" fontId="10" fillId="0" borderId="23" xfId="2" applyNumberFormat="1" applyFont="1" applyBorder="1" applyAlignment="1">
      <alignment horizontal="center" vertical="top"/>
    </xf>
    <xf numFmtId="0" fontId="0" fillId="0" borderId="0" xfId="2" applyFont="1" applyAlignment="1">
      <alignment horizontal="center"/>
    </xf>
    <xf numFmtId="49" fontId="0" fillId="0" borderId="0" xfId="2" applyNumberFormat="1" applyFont="1" applyAlignment="1">
      <alignment horizontal="center" vertical="top"/>
    </xf>
    <xf numFmtId="166" fontId="0" fillId="0" borderId="0" xfId="2" applyNumberFormat="1" applyFont="1" applyAlignment="1">
      <alignment horizontal="center" vertical="top"/>
    </xf>
    <xf numFmtId="0" fontId="0" fillId="0" borderId="0" xfId="2" applyFont="1" applyAlignment="1">
      <alignment horizontal="center" vertical="top" wrapText="1"/>
    </xf>
    <xf numFmtId="0" fontId="0" fillId="0" borderId="0" xfId="2" applyFont="1" applyAlignment="1">
      <alignment horizontal="center" vertical="top"/>
    </xf>
    <xf numFmtId="49" fontId="10" fillId="0" borderId="0" xfId="2" applyNumberFormat="1" applyFont="1" applyAlignment="1">
      <alignment vertical="top"/>
    </xf>
    <xf numFmtId="165" fontId="11" fillId="0" borderId="10" xfId="2" applyNumberFormat="1" applyFont="1" applyBorder="1" applyAlignment="1">
      <alignment vertical="center"/>
    </xf>
    <xf numFmtId="4" fontId="0" fillId="0" borderId="0" xfId="2" applyNumberFormat="1" applyFont="1" applyAlignment="1">
      <alignment horizontal="center" vertical="top"/>
    </xf>
  </cellXfs>
  <cellStyles count="3">
    <cellStyle name="Normal" xfId="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69"/>
  <sheetViews>
    <sheetView tabSelected="1" view="pageBreakPreview" zoomScale="85" zoomScaleNormal="115" zoomScaleSheetLayoutView="85" workbookViewId="0">
      <pane xSplit="4" topLeftCell="E1" activePane="topRight" state="frozen"/>
      <selection pane="topRight" activeCell="F19" sqref="F19"/>
    </sheetView>
  </sheetViews>
  <sheetFormatPr baseColWidth="10" defaultRowHeight="15" outlineLevelRow="2"/>
  <cols>
    <col min="2" max="2" width="5" customWidth="1"/>
    <col min="3" max="3" width="34" bestFit="1" customWidth="1"/>
    <col min="4" max="4" width="14.5703125" bestFit="1" customWidth="1"/>
    <col min="5" max="12" width="13.7109375" customWidth="1"/>
  </cols>
  <sheetData>
    <row r="1" spans="1:8" ht="15" customHeight="1">
      <c r="B1" s="2"/>
      <c r="C1" s="1"/>
      <c r="D1" s="1"/>
      <c r="E1" s="1"/>
      <c r="F1" s="1"/>
      <c r="G1" s="1"/>
      <c r="H1" s="1"/>
    </row>
    <row r="2" spans="1:8">
      <c r="A2" s="1"/>
      <c r="B2" s="3" t="s">
        <v>266</v>
      </c>
      <c r="C2" s="1"/>
      <c r="D2" s="1"/>
      <c r="E2" s="1"/>
      <c r="F2" s="1"/>
      <c r="G2" s="1"/>
      <c r="H2" s="1"/>
    </row>
    <row r="3" spans="1:8">
      <c r="A3" s="1"/>
      <c r="B3" s="2" t="s">
        <v>294</v>
      </c>
      <c r="C3" s="1"/>
      <c r="D3" s="1"/>
      <c r="E3" s="1"/>
      <c r="F3" s="1"/>
      <c r="G3" s="1"/>
      <c r="H3" s="1"/>
    </row>
    <row r="4" spans="1:8">
      <c r="A4" s="1"/>
      <c r="B4" s="2" t="s">
        <v>304</v>
      </c>
      <c r="C4" s="1"/>
      <c r="D4" s="1"/>
      <c r="E4" s="1"/>
      <c r="F4" s="1"/>
      <c r="G4" s="1"/>
      <c r="H4" s="1"/>
    </row>
    <row r="5" spans="1:8">
      <c r="A5" s="1"/>
      <c r="B5" s="2"/>
      <c r="C5" s="1"/>
      <c r="D5" s="1"/>
      <c r="E5" s="1"/>
      <c r="F5" s="1"/>
      <c r="G5" s="1"/>
      <c r="H5" s="1"/>
    </row>
    <row r="6" spans="1:8">
      <c r="A6" s="1"/>
      <c r="B6" s="2"/>
      <c r="C6" s="1"/>
      <c r="D6" s="1"/>
      <c r="E6" s="1"/>
      <c r="F6" s="1"/>
      <c r="G6" s="1"/>
      <c r="H6" s="1"/>
    </row>
    <row r="7" spans="1:8">
      <c r="A7" s="1"/>
      <c r="B7" s="2"/>
      <c r="C7" s="1"/>
      <c r="D7" s="1"/>
      <c r="E7" s="1"/>
      <c r="F7" s="1"/>
      <c r="G7" s="1"/>
      <c r="H7" s="1"/>
    </row>
    <row r="8" spans="1:8">
      <c r="A8" s="1"/>
      <c r="B8" s="2"/>
      <c r="C8" s="1"/>
      <c r="D8" s="1"/>
      <c r="E8" s="1"/>
      <c r="F8" s="1"/>
      <c r="G8" s="1"/>
      <c r="H8" s="1"/>
    </row>
    <row r="9" spans="1:8">
      <c r="A9" s="1"/>
      <c r="B9" s="2"/>
      <c r="C9" s="1"/>
      <c r="D9" s="1"/>
      <c r="E9" s="1"/>
      <c r="F9" s="1"/>
      <c r="G9" s="1"/>
      <c r="H9" s="1"/>
    </row>
    <row r="10" spans="1:8">
      <c r="A10" s="1"/>
      <c r="B10" s="2"/>
      <c r="C10" s="1"/>
      <c r="D10" s="1"/>
      <c r="E10" s="1"/>
      <c r="F10" s="1"/>
      <c r="G10" s="1"/>
      <c r="H10" s="1"/>
    </row>
    <row r="11" spans="1:8">
      <c r="A11" s="1"/>
      <c r="B11" s="2"/>
      <c r="C11" s="1"/>
      <c r="D11" s="1"/>
      <c r="E11" s="1"/>
      <c r="F11" s="1"/>
      <c r="G11" s="1"/>
      <c r="H11" s="1"/>
    </row>
    <row r="12" spans="1:8">
      <c r="A12" s="1"/>
      <c r="B12" s="2"/>
      <c r="C12" s="1"/>
      <c r="D12" s="1"/>
      <c r="E12" s="1"/>
      <c r="F12" s="1"/>
      <c r="G12" s="1"/>
      <c r="H12" s="1"/>
    </row>
    <row r="13" spans="1:8" ht="15.75" thickBot="1">
      <c r="A13" s="1"/>
      <c r="B13" s="33"/>
      <c r="C13" s="43" t="s">
        <v>302</v>
      </c>
      <c r="D13" s="24"/>
      <c r="E13" s="24"/>
      <c r="F13" s="24"/>
      <c r="G13" s="24"/>
      <c r="H13" s="25"/>
    </row>
    <row r="14" spans="1:8">
      <c r="A14" s="1"/>
      <c r="B14" s="2"/>
      <c r="C14" s="36" t="s">
        <v>301</v>
      </c>
      <c r="D14" s="39">
        <f>D15+D16</f>
        <v>1096075.6443</v>
      </c>
      <c r="E14" s="37"/>
      <c r="F14" s="1"/>
      <c r="G14" s="1"/>
      <c r="H14" s="1"/>
    </row>
    <row r="15" spans="1:8">
      <c r="A15" s="1"/>
      <c r="B15" s="2"/>
      <c r="C15" s="45">
        <v>0.19</v>
      </c>
      <c r="D15" s="39">
        <f>D16*19%</f>
        <v>175003.67429999998</v>
      </c>
      <c r="E15" s="37"/>
      <c r="F15" s="1"/>
      <c r="G15" s="1"/>
      <c r="H15" s="1"/>
    </row>
    <row r="16" spans="1:8">
      <c r="A16" s="1"/>
      <c r="B16" s="19" t="s">
        <v>264</v>
      </c>
      <c r="C16" s="44" t="s">
        <v>300</v>
      </c>
      <c r="D16" s="7">
        <f>SUM(D17:D25,)</f>
        <v>921071.97</v>
      </c>
      <c r="E16" s="7"/>
      <c r="F16" s="7"/>
      <c r="G16" s="7"/>
      <c r="H16" s="42"/>
    </row>
    <row r="17" spans="1:8" outlineLevel="1">
      <c r="A17" s="1"/>
      <c r="B17" s="18" t="s">
        <v>248</v>
      </c>
      <c r="C17" s="13" t="s">
        <v>256</v>
      </c>
      <c r="D17" s="8">
        <f>'VE 001 - Rohbau- und Rückbauarb'!D7</f>
        <v>74998.820000000007</v>
      </c>
      <c r="E17" s="11"/>
      <c r="F17" s="15"/>
      <c r="G17" s="11"/>
      <c r="H17" s="31"/>
    </row>
    <row r="18" spans="1:8" outlineLevel="1">
      <c r="A18" s="1"/>
      <c r="B18" s="18" t="s">
        <v>249</v>
      </c>
      <c r="C18" s="13" t="s">
        <v>257</v>
      </c>
      <c r="D18" s="8">
        <f>'VE 002 - Metall- und Schlossera'!D7</f>
        <v>84388.49000000002</v>
      </c>
      <c r="E18" s="8"/>
      <c r="F18" s="8"/>
      <c r="G18" s="11"/>
      <c r="H18" s="31"/>
    </row>
    <row r="19" spans="1:8" outlineLevel="1">
      <c r="A19" s="1"/>
      <c r="B19" s="18" t="s">
        <v>250</v>
      </c>
      <c r="C19" s="13" t="s">
        <v>258</v>
      </c>
      <c r="D19" s="8">
        <f>'VE 003 - Trockenbauarbeiten und'!D7</f>
        <v>35455.78</v>
      </c>
      <c r="E19" s="8"/>
      <c r="F19" s="8"/>
      <c r="G19" s="11"/>
      <c r="H19" s="31"/>
    </row>
    <row r="20" spans="1:8" outlineLevel="1">
      <c r="A20" s="1"/>
      <c r="B20" s="18" t="s">
        <v>251</v>
      </c>
      <c r="C20" s="13" t="s">
        <v>259</v>
      </c>
      <c r="D20" s="8">
        <f>'VE 004 - Schreinerarbeiten'!D7</f>
        <v>562857.99</v>
      </c>
      <c r="E20" s="11"/>
      <c r="F20" s="17"/>
      <c r="G20" s="11"/>
      <c r="H20" s="31"/>
    </row>
    <row r="21" spans="1:8" outlineLevel="1">
      <c r="A21" s="1"/>
      <c r="B21" s="18" t="s">
        <v>254</v>
      </c>
      <c r="C21" s="13" t="s">
        <v>260</v>
      </c>
      <c r="D21" s="8">
        <f>'VE 005 - Estrich und Systemböde'!D7</f>
        <v>28759.59</v>
      </c>
      <c r="E21" s="11"/>
      <c r="F21" s="8"/>
      <c r="G21" s="29"/>
      <c r="H21" s="31"/>
    </row>
    <row r="22" spans="1:8" outlineLevel="1">
      <c r="A22" s="1"/>
      <c r="B22" s="18" t="s">
        <v>255</v>
      </c>
      <c r="C22" s="13" t="s">
        <v>261</v>
      </c>
      <c r="D22" s="8">
        <f>'VE 006 - Maler- und Lackierarbe'!D7</f>
        <v>69418.83</v>
      </c>
      <c r="E22" s="11"/>
      <c r="F22" s="8"/>
      <c r="G22" s="29"/>
      <c r="H22" s="31"/>
    </row>
    <row r="23" spans="1:8" outlineLevel="1">
      <c r="A23" s="1"/>
      <c r="B23" s="18" t="s">
        <v>252</v>
      </c>
      <c r="C23" s="13" t="s">
        <v>262</v>
      </c>
      <c r="D23" s="8">
        <f>'VE 007 - Boden- Wandbeläge Flie'!D7</f>
        <v>35683.65</v>
      </c>
      <c r="E23" s="11"/>
      <c r="F23" s="8"/>
      <c r="G23" s="29"/>
      <c r="H23" s="31"/>
    </row>
    <row r="24" spans="1:8" outlineLevel="1">
      <c r="A24" s="1"/>
      <c r="B24" s="18" t="s">
        <v>253</v>
      </c>
      <c r="C24" s="13" t="s">
        <v>263</v>
      </c>
      <c r="D24" s="8">
        <f>'VE 008 - Bodenbeläge Lino - Kau'!D7</f>
        <v>29508.82</v>
      </c>
      <c r="E24" s="11"/>
      <c r="F24" s="8"/>
      <c r="G24" s="29"/>
      <c r="H24" s="31"/>
    </row>
    <row r="25" spans="1:8" outlineLevel="2">
      <c r="A25" s="1"/>
      <c r="B25" s="18" t="s">
        <v>752</v>
      </c>
      <c r="C25" s="13" t="s">
        <v>753</v>
      </c>
      <c r="D25" s="8">
        <f>'VE 009 -KG400'!G9</f>
        <v>0</v>
      </c>
      <c r="E25" s="11"/>
      <c r="F25" s="8"/>
      <c r="G25" s="29"/>
      <c r="H25" s="31"/>
    </row>
    <row r="26" spans="1:8" outlineLevel="2">
      <c r="A26" s="1"/>
      <c r="B26" s="22"/>
      <c r="C26" s="10"/>
      <c r="D26" s="6"/>
      <c r="E26" s="1"/>
      <c r="F26" s="1"/>
      <c r="G26" s="1"/>
      <c r="H26" s="1"/>
    </row>
    <row r="27" spans="1:8" outlineLevel="1">
      <c r="A27" s="1"/>
      <c r="B27" s="1"/>
      <c r="C27" s="10"/>
      <c r="D27" s="1"/>
      <c r="E27" s="1"/>
      <c r="F27" s="1"/>
      <c r="G27" s="1"/>
      <c r="H27" s="1"/>
    </row>
    <row r="28" spans="1:8" outlineLevel="1">
      <c r="A28" s="1"/>
      <c r="B28" s="1"/>
      <c r="C28" s="10"/>
      <c r="D28" s="1"/>
      <c r="E28" s="1"/>
      <c r="F28" s="1"/>
      <c r="G28" s="1"/>
      <c r="H28" s="1"/>
    </row>
    <row r="29" spans="1:8" outlineLevel="1">
      <c r="A29" s="1"/>
      <c r="B29" s="1"/>
      <c r="C29" s="10"/>
      <c r="D29" s="1"/>
      <c r="E29" s="1"/>
      <c r="F29" s="1"/>
      <c r="G29" s="1"/>
      <c r="H29" s="1"/>
    </row>
    <row r="30" spans="1:8" outlineLevel="1">
      <c r="A30" s="1"/>
      <c r="B30" s="1"/>
      <c r="C30" s="10"/>
      <c r="D30" s="1"/>
      <c r="E30" s="1"/>
      <c r="F30" s="1"/>
      <c r="G30" s="1"/>
      <c r="H30" s="1"/>
    </row>
    <row r="31" spans="1:8" outlineLevel="1">
      <c r="A31" s="1"/>
      <c r="B31" s="1"/>
      <c r="C31" s="10"/>
      <c r="D31" s="1"/>
      <c r="E31" s="1"/>
      <c r="F31" s="1"/>
      <c r="G31" s="1"/>
      <c r="H31" s="1"/>
    </row>
    <row r="32" spans="1:8" outlineLevel="1">
      <c r="A32" s="1"/>
      <c r="B32" s="1"/>
      <c r="C32" s="10"/>
      <c r="D32" s="1"/>
      <c r="E32" s="1"/>
      <c r="F32" s="1"/>
      <c r="G32" s="1"/>
      <c r="H32" s="1"/>
    </row>
    <row r="33" spans="1:8" outlineLevel="2">
      <c r="A33" s="1"/>
      <c r="B33" s="1"/>
      <c r="C33" s="10"/>
      <c r="D33" s="1"/>
      <c r="E33" s="1"/>
      <c r="F33" s="1"/>
      <c r="G33" s="1"/>
      <c r="H33" s="1"/>
    </row>
    <row r="34" spans="1:8" ht="15.75" outlineLevel="2" thickBot="1">
      <c r="A34" s="1"/>
      <c r="B34" s="33"/>
      <c r="C34" s="43" t="s">
        <v>303</v>
      </c>
      <c r="D34" s="24"/>
      <c r="E34" s="24"/>
      <c r="F34" s="24"/>
      <c r="G34" s="24"/>
      <c r="H34" s="25"/>
    </row>
    <row r="35" spans="1:8" outlineLevel="2">
      <c r="A35" s="1"/>
      <c r="B35" s="1"/>
      <c r="C35" s="36" t="s">
        <v>301</v>
      </c>
      <c r="D35" s="39">
        <f>D36+D37</f>
        <v>1096075.6443</v>
      </c>
      <c r="E35" s="1"/>
      <c r="F35" s="1"/>
      <c r="G35" s="1"/>
      <c r="H35" s="1"/>
    </row>
    <row r="36" spans="1:8" outlineLevel="2">
      <c r="A36" s="1"/>
      <c r="B36" s="38"/>
      <c r="C36" s="45">
        <v>0.19</v>
      </c>
      <c r="D36" s="39">
        <f>D37*19%</f>
        <v>175003.67430000001</v>
      </c>
      <c r="E36" s="40"/>
      <c r="F36" s="40"/>
      <c r="G36" s="40"/>
      <c r="H36" s="41"/>
    </row>
    <row r="37" spans="1:8" outlineLevel="2">
      <c r="A37" s="1"/>
      <c r="B37" s="19" t="s">
        <v>264</v>
      </c>
      <c r="C37" s="44" t="s">
        <v>300</v>
      </c>
      <c r="D37" s="7">
        <f>SUM(D38:D49,)</f>
        <v>921071.97000000009</v>
      </c>
      <c r="E37" s="7"/>
      <c r="F37" s="7"/>
      <c r="G37" s="7"/>
      <c r="H37" s="42"/>
    </row>
    <row r="38" spans="1:8" outlineLevel="1">
      <c r="A38" s="1"/>
      <c r="B38" s="18" t="s">
        <v>285</v>
      </c>
      <c r="C38" s="13" t="s">
        <v>276</v>
      </c>
      <c r="D38" s="8">
        <f>'VE 001 - Rohbau- und Rückbauarb'!D8 + 'VE 004 - Schreinerarbeiten'!D8 + 'VE 009 -KG400'!G12</f>
        <v>46481.259999999995</v>
      </c>
      <c r="E38" s="8"/>
      <c r="F38" s="15"/>
      <c r="G38" s="11"/>
      <c r="H38" s="31"/>
    </row>
    <row r="39" spans="1:8" outlineLevel="2">
      <c r="A39" s="1"/>
      <c r="B39" s="18" t="s">
        <v>286</v>
      </c>
      <c r="C39" s="13" t="s">
        <v>277</v>
      </c>
      <c r="D39" s="8">
        <f>'VE 004 - Schreinerarbeiten'!D12 + 'VE 009 -KG400'!G26</f>
        <v>107010.25</v>
      </c>
      <c r="E39" s="8"/>
      <c r="F39" s="8"/>
      <c r="G39" s="11"/>
      <c r="H39" s="31"/>
    </row>
    <row r="40" spans="1:8" outlineLevel="2">
      <c r="A40" s="1"/>
      <c r="B40" s="18" t="s">
        <v>295</v>
      </c>
      <c r="C40" s="13" t="s">
        <v>2</v>
      </c>
      <c r="D40" s="8">
        <f>'VE 004 - Schreinerarbeiten'!D17 + 'VE 009 -KG400'!G47</f>
        <v>23011.48</v>
      </c>
      <c r="E40" s="8"/>
      <c r="F40" s="8"/>
      <c r="G40" s="11"/>
      <c r="H40" s="31"/>
    </row>
    <row r="41" spans="1:8" outlineLevel="2">
      <c r="A41" s="1"/>
      <c r="B41" s="18" t="s">
        <v>287</v>
      </c>
      <c r="C41" s="13" t="s">
        <v>278</v>
      </c>
      <c r="D41" s="8">
        <f>'VE 001 - Rohbau- und Rückbauarb'!D11 + 'VE 002 - Metall- und Schlossera'!D8 + 'VE 003 - Trockenbauarbeiten und'!D8 + 'VE 004 - Schreinerarbeiten'!D19 + 'VE 005 - Estrich und Systemböde'!D8 + 'VE 006 - Maler- und Lackierarbe'!D8 +'VE 009 -KG400'!G65</f>
        <v>231108.22000000003</v>
      </c>
      <c r="E41" s="8"/>
      <c r="F41" s="8"/>
      <c r="G41" s="11"/>
      <c r="H41" s="31"/>
    </row>
    <row r="42" spans="1:8" outlineLevel="2">
      <c r="A42" s="1"/>
      <c r="B42" s="18" t="s">
        <v>288</v>
      </c>
      <c r="C42" s="13" t="s">
        <v>279</v>
      </c>
      <c r="D42" s="8">
        <f>'VE 001 - Rohbau- und Rückbauarb'!D32 + 'VE 005 - Estrich und Systemböde'!D13 + 'VE 006 - Maler- und Lackierarbe'!D17 + 'VE 009 -KG400'!G120</f>
        <v>38136.32</v>
      </c>
      <c r="E42" s="8"/>
      <c r="F42" s="8"/>
      <c r="G42" s="11"/>
      <c r="H42" s="31"/>
    </row>
    <row r="43" spans="1:8" outlineLevel="2">
      <c r="A43" s="1"/>
      <c r="B43" s="18" t="s">
        <v>289</v>
      </c>
      <c r="C43" s="13" t="s">
        <v>4</v>
      </c>
      <c r="D43" s="8">
        <f>'VE 003 - Trockenbauarbeiten und'!D20 + 'VE 004 - Schreinerarbeiten'!D25 + 'VE 006 - Maler- und Lackierarbe'!D21 + 'VE 008 - Bodenbeläge Lino - Kau'!D8 + 'VE 009 -KG400'!G126</f>
        <v>52237.61</v>
      </c>
      <c r="E43" s="8"/>
      <c r="F43" s="8"/>
      <c r="G43" s="11"/>
      <c r="H43" s="31"/>
    </row>
    <row r="44" spans="1:8" outlineLevel="2">
      <c r="A44" s="1"/>
      <c r="B44" s="18" t="s">
        <v>290</v>
      </c>
      <c r="C44" s="13" t="s">
        <v>298</v>
      </c>
      <c r="D44" s="8">
        <f>'VE 001 - Rohbau- und Rückbauarb'!D36 + 'VE 002 - Metall- und Schlossera'!D10 + 'VE 004 - Schreinerarbeiten'!D29 + 'VE 009 -KG400'!G136</f>
        <v>133530.70000000001</v>
      </c>
      <c r="E44" s="8"/>
      <c r="F44" s="17"/>
      <c r="G44" s="11"/>
      <c r="H44" s="31"/>
    </row>
    <row r="45" spans="1:8" outlineLevel="2">
      <c r="A45" s="1"/>
      <c r="B45" s="18" t="s">
        <v>291</v>
      </c>
      <c r="C45" s="13" t="s">
        <v>280</v>
      </c>
      <c r="D45" s="8">
        <f>'VE 001 - Rohbau- und Rückbauarb'!D44 +'VE 002 - Metall- und Schlossera'!D12 +'VE 003 - Trockenbauarbeiten und'!D23 + 'VE 004 - Schreinerarbeiten'!D32 + 'VE 006 - Maler- und Lackierarbe'!D25 + 'VE 007 - Boden- Wandbeläge Flie'!D8 + 'VE 008 - Bodenbeläge Lino - Kau'!D11 +'VE 009 -KG400'!G152</f>
        <v>167389.78</v>
      </c>
      <c r="E45" s="8"/>
      <c r="F45" s="8"/>
      <c r="G45" s="29"/>
      <c r="H45" s="31"/>
    </row>
    <row r="46" spans="1:8">
      <c r="A46" s="1"/>
      <c r="B46" s="18" t="s">
        <v>292</v>
      </c>
      <c r="C46" s="13" t="s">
        <v>281</v>
      </c>
      <c r="D46" s="8">
        <f>'VE 001 - Rohbau- und Rückbauarb'!D56 + 'VE 002 - Metall- und Schlossera'!D14 + 'VE 006 - Maler- und Lackierarbe'!D31 + 'VE 009 -KG400'!G189</f>
        <v>31792.42</v>
      </c>
      <c r="E46" s="8"/>
      <c r="F46" s="8"/>
      <c r="G46" s="29"/>
      <c r="H46" s="31"/>
    </row>
    <row r="47" spans="1:8">
      <c r="A47" s="1"/>
      <c r="B47" s="18" t="s">
        <v>293</v>
      </c>
      <c r="C47" s="13" t="s">
        <v>282</v>
      </c>
      <c r="D47" s="8">
        <f>'VE 001 - Rohbau- und Rückbauarb'!D60 + 'VE 003 - Trockenbauarbeiten und'!D28 + 'VE 004 - Schreinerarbeiten'!D44 + 'VE 006 - Maler- und Lackierarbe'!D38 + 'VE 009 -KG400'!G194</f>
        <v>36464.759999999995</v>
      </c>
      <c r="E47" s="8"/>
      <c r="F47" s="8"/>
      <c r="G47" s="29"/>
      <c r="H47" s="31"/>
    </row>
    <row r="48" spans="1:8">
      <c r="A48" s="1"/>
      <c r="B48" s="18" t="s">
        <v>296</v>
      </c>
      <c r="C48" s="13" t="s">
        <v>283</v>
      </c>
      <c r="D48" s="8">
        <f>'VE 001 - Rohbau- und Rückbauarb'!D71 +'VE 004 - Schreinerarbeiten'!D51 + 'VE 006 - Maler- und Lackierarbe'!D44 + 'VE 002 - Metall- und Schlossera'!D16 + 'VE 009 -KG400'!G209</f>
        <v>51181.57</v>
      </c>
      <c r="E48" s="8"/>
      <c r="F48" s="8"/>
      <c r="G48" s="29"/>
      <c r="H48" s="31"/>
    </row>
    <row r="49" spans="1:8">
      <c r="A49" s="1"/>
      <c r="B49" s="18" t="s">
        <v>297</v>
      </c>
      <c r="C49" s="13" t="s">
        <v>284</v>
      </c>
      <c r="D49" s="8">
        <f>'VE 002 - Metall- und Schlossera'!D18 + 'VE 009 -KG400'!G217</f>
        <v>2727.6</v>
      </c>
      <c r="E49" s="8"/>
      <c r="F49" s="8"/>
      <c r="G49" s="29"/>
      <c r="H49" s="31"/>
    </row>
    <row r="50" spans="1:8">
      <c r="A50" s="1"/>
      <c r="B50" s="1"/>
      <c r="C50" s="1"/>
      <c r="D50" s="1"/>
      <c r="E50" s="1"/>
      <c r="F50" s="1"/>
      <c r="G50" s="1"/>
      <c r="H50" s="1"/>
    </row>
    <row r="51" spans="1:8">
      <c r="A51" s="1"/>
      <c r="B51" s="1"/>
      <c r="C51" s="1"/>
      <c r="D51" s="1"/>
      <c r="E51" s="1"/>
      <c r="F51" s="1"/>
      <c r="G51" s="1"/>
      <c r="H51" s="1"/>
    </row>
    <row r="52" spans="1:8">
      <c r="A52" s="1"/>
      <c r="B52" s="1"/>
      <c r="C52" s="1"/>
      <c r="D52" s="6"/>
      <c r="E52" s="1"/>
      <c r="F52" s="1"/>
      <c r="G52" s="1"/>
      <c r="H52" s="1"/>
    </row>
    <row r="53" spans="1:8">
      <c r="A53" s="1"/>
      <c r="B53" s="1"/>
      <c r="C53" s="1"/>
      <c r="D53" s="1"/>
      <c r="E53" s="1"/>
      <c r="F53" s="1"/>
      <c r="G53" s="1"/>
      <c r="H53" s="1"/>
    </row>
    <row r="54" spans="1:8">
      <c r="A54" s="1"/>
      <c r="B54" s="1"/>
      <c r="C54" s="1"/>
      <c r="D54" s="1"/>
      <c r="E54" s="1"/>
      <c r="F54" s="1"/>
      <c r="G54" s="1"/>
      <c r="H54" s="1"/>
    </row>
    <row r="55" spans="1:8">
      <c r="A55" s="1"/>
      <c r="B55" s="1"/>
      <c r="C55" s="1"/>
      <c r="D55" s="1"/>
      <c r="E55" s="1"/>
      <c r="F55" s="1"/>
      <c r="G55" s="1"/>
      <c r="H55" s="1"/>
    </row>
    <row r="56" spans="1:8">
      <c r="A56" s="1"/>
    </row>
    <row r="57" spans="1:8">
      <c r="A57" s="1"/>
    </row>
    <row r="58" spans="1:8">
      <c r="A58" s="1"/>
    </row>
    <row r="59" spans="1:8">
      <c r="A59" s="1"/>
    </row>
    <row r="60" spans="1:8">
      <c r="A60" s="1"/>
    </row>
    <row r="61" spans="1:8">
      <c r="A61" s="1"/>
    </row>
    <row r="62" spans="1:8">
      <c r="A62" s="1"/>
    </row>
    <row r="63" spans="1:8">
      <c r="A63" s="1"/>
    </row>
    <row r="64" spans="1:8">
      <c r="A64" s="1"/>
    </row>
    <row r="65" spans="1:1">
      <c r="A65" s="1"/>
    </row>
    <row r="66" spans="1:1">
      <c r="A66" s="1"/>
    </row>
    <row r="67" spans="1:1">
      <c r="A67" s="1"/>
    </row>
    <row r="68" spans="1:1">
      <c r="A68" s="1"/>
    </row>
    <row r="69" spans="1:1">
      <c r="A69" s="1"/>
    </row>
  </sheetData>
  <pageMargins left="0.70866141732283472" right="0.31496062992125984" top="0.78740157480314965" bottom="1.1811023622047245" header="0.31496062992125984" footer="0.31496062992125984"/>
  <pageSetup paperSize="9" scale="80"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7"/>
  <sheetViews>
    <sheetView topLeftCell="A225" zoomScale="70" zoomScaleNormal="70" workbookViewId="0">
      <selection activeCell="B116" sqref="B116"/>
    </sheetView>
  </sheetViews>
  <sheetFormatPr baseColWidth="10" defaultColWidth="8" defaultRowHeight="15"/>
  <cols>
    <col min="1" max="1" width="12" style="48" customWidth="1"/>
    <col min="2" max="2" width="45" style="51" customWidth="1"/>
    <col min="3" max="3" width="45" style="50" customWidth="1"/>
    <col min="4" max="4" width="9.5703125" style="49" customWidth="1"/>
    <col min="5" max="5" width="7.140625" style="48" customWidth="1"/>
    <col min="6" max="7" width="12" style="47" customWidth="1"/>
    <col min="8" max="16384" width="8" style="46"/>
  </cols>
  <sheetData>
    <row r="1" spans="1:7">
      <c r="A1" s="130" t="s">
        <v>751</v>
      </c>
    </row>
    <row r="2" spans="1:7">
      <c r="A2" s="130"/>
    </row>
    <row r="3" spans="1:7">
      <c r="A3" s="130"/>
    </row>
    <row r="4" spans="1:7">
      <c r="A4" s="48" t="s">
        <v>313</v>
      </c>
      <c r="B4" s="51" t="s">
        <v>313</v>
      </c>
      <c r="C4" s="50" t="s">
        <v>313</v>
      </c>
      <c r="D4" s="49" t="s">
        <v>313</v>
      </c>
      <c r="E4" s="48" t="s">
        <v>313</v>
      </c>
      <c r="F4" s="47" t="s">
        <v>313</v>
      </c>
      <c r="G4" s="47" t="s">
        <v>313</v>
      </c>
    </row>
    <row r="5" spans="1:7" s="125" customFormat="1" ht="15.75" thickBot="1">
      <c r="A5" s="126" t="s">
        <v>313</v>
      </c>
      <c r="B5" s="129" t="s">
        <v>313</v>
      </c>
      <c r="C5" s="128" t="s">
        <v>313</v>
      </c>
      <c r="D5" s="127" t="s">
        <v>313</v>
      </c>
      <c r="E5" s="126" t="s">
        <v>313</v>
      </c>
      <c r="F5" s="132"/>
      <c r="G5" s="132"/>
    </row>
    <row r="6" spans="1:7" s="117" customFormat="1" ht="15.75" thickBot="1">
      <c r="A6" s="124" t="s">
        <v>750</v>
      </c>
      <c r="B6" s="123" t="s">
        <v>749</v>
      </c>
      <c r="C6" s="122" t="s">
        <v>748</v>
      </c>
      <c r="D6" s="121" t="s">
        <v>747</v>
      </c>
      <c r="E6" s="120" t="s">
        <v>746</v>
      </c>
      <c r="F6" s="119" t="s">
        <v>319</v>
      </c>
      <c r="G6" s="118" t="s">
        <v>745</v>
      </c>
    </row>
    <row r="7" spans="1:7" s="66" customFormat="1">
      <c r="A7" s="87" t="s">
        <v>313</v>
      </c>
      <c r="B7" s="86" t="s">
        <v>313</v>
      </c>
      <c r="C7" s="85" t="s">
        <v>313</v>
      </c>
      <c r="D7" s="100" t="s">
        <v>313</v>
      </c>
      <c r="E7" s="116" t="s">
        <v>313</v>
      </c>
      <c r="F7" s="99" t="s">
        <v>301</v>
      </c>
      <c r="G7" s="98">
        <f>G8+G9</f>
        <v>0</v>
      </c>
    </row>
    <row r="8" spans="1:7" s="66" customFormat="1">
      <c r="A8" s="72" t="s">
        <v>313</v>
      </c>
      <c r="B8" s="71" t="s">
        <v>313</v>
      </c>
      <c r="C8" s="70" t="s">
        <v>313</v>
      </c>
      <c r="D8" s="97" t="s">
        <v>313</v>
      </c>
      <c r="E8" s="115" t="s">
        <v>313</v>
      </c>
      <c r="F8" s="96" t="s">
        <v>744</v>
      </c>
      <c r="G8" s="95">
        <f>ROUND(G9*19/100,2)</f>
        <v>0</v>
      </c>
    </row>
    <row r="9" spans="1:7" s="66" customFormat="1" ht="15.75" thickBot="1">
      <c r="A9" s="114" t="s">
        <v>313</v>
      </c>
      <c r="B9" s="113" t="s">
        <v>313</v>
      </c>
      <c r="C9" s="112" t="s">
        <v>313</v>
      </c>
      <c r="D9" s="111" t="s">
        <v>313</v>
      </c>
      <c r="E9" s="110" t="s">
        <v>313</v>
      </c>
      <c r="F9" s="109" t="s">
        <v>300</v>
      </c>
      <c r="G9" s="108">
        <f>SUM(G11:G11)</f>
        <v>0</v>
      </c>
    </row>
    <row r="10" spans="1:7" ht="409.6" thickBot="1">
      <c r="A10" s="107" t="s">
        <v>313</v>
      </c>
      <c r="B10" s="106" t="s">
        <v>743</v>
      </c>
      <c r="C10" s="105" t="s">
        <v>742</v>
      </c>
      <c r="D10" s="104" t="s">
        <v>313</v>
      </c>
      <c r="E10" s="103" t="s">
        <v>313</v>
      </c>
      <c r="F10" s="102"/>
      <c r="G10" s="101" t="s">
        <v>313</v>
      </c>
    </row>
    <row r="11" spans="1:7" s="66" customFormat="1">
      <c r="A11" s="87" t="s">
        <v>741</v>
      </c>
      <c r="B11" s="86" t="s">
        <v>740</v>
      </c>
      <c r="C11" s="85" t="s">
        <v>313</v>
      </c>
      <c r="D11" s="100" t="s">
        <v>313</v>
      </c>
      <c r="E11" s="83" t="s">
        <v>313</v>
      </c>
      <c r="F11" s="99"/>
      <c r="G11" s="98">
        <f>G12+G26+G47+G65+G120+G126+G136+G152+G189+G194+G209+G217</f>
        <v>0</v>
      </c>
    </row>
    <row r="12" spans="1:7" s="66" customFormat="1">
      <c r="A12" s="72" t="s">
        <v>739</v>
      </c>
      <c r="B12" s="71" t="s">
        <v>738</v>
      </c>
      <c r="C12" s="70" t="s">
        <v>313</v>
      </c>
      <c r="D12" s="97" t="s">
        <v>313</v>
      </c>
      <c r="E12" s="68" t="s">
        <v>313</v>
      </c>
      <c r="F12" s="96"/>
      <c r="G12" s="95">
        <f>SUM(G13:G13)</f>
        <v>0</v>
      </c>
    </row>
    <row r="13" spans="1:7" s="66" customFormat="1">
      <c r="A13" s="72" t="s">
        <v>737</v>
      </c>
      <c r="B13" s="71" t="s">
        <v>350</v>
      </c>
      <c r="C13" s="70" t="s">
        <v>313</v>
      </c>
      <c r="D13" s="97" t="s">
        <v>313</v>
      </c>
      <c r="E13" s="68" t="s">
        <v>313</v>
      </c>
      <c r="F13" s="96"/>
      <c r="G13" s="95">
        <f>SUM(G14:G25)</f>
        <v>0</v>
      </c>
    </row>
    <row r="14" spans="1:7" ht="90">
      <c r="A14" s="65" t="s">
        <v>736</v>
      </c>
      <c r="B14" s="64" t="s">
        <v>530</v>
      </c>
      <c r="C14" s="63" t="s">
        <v>735</v>
      </c>
      <c r="D14" s="62">
        <v>1</v>
      </c>
      <c r="E14" s="61" t="s">
        <v>305</v>
      </c>
      <c r="F14" s="60">
        <v>0</v>
      </c>
      <c r="G14" s="59">
        <f t="shared" ref="G14:G22" si="0">D14*F14</f>
        <v>0</v>
      </c>
    </row>
    <row r="15" spans="1:7" ht="45">
      <c r="A15" s="65" t="s">
        <v>734</v>
      </c>
      <c r="B15" s="64" t="s">
        <v>329</v>
      </c>
      <c r="C15" s="63" t="s">
        <v>328</v>
      </c>
      <c r="D15" s="62">
        <v>200</v>
      </c>
      <c r="E15" s="61" t="s">
        <v>309</v>
      </c>
      <c r="F15" s="60">
        <v>0</v>
      </c>
      <c r="G15" s="59">
        <f t="shared" si="0"/>
        <v>0</v>
      </c>
    </row>
    <row r="16" spans="1:7" ht="45">
      <c r="A16" s="65" t="s">
        <v>733</v>
      </c>
      <c r="B16" s="64" t="s">
        <v>422</v>
      </c>
      <c r="C16" s="63" t="s">
        <v>732</v>
      </c>
      <c r="D16" s="62">
        <v>26</v>
      </c>
      <c r="E16" s="61" t="s">
        <v>305</v>
      </c>
      <c r="F16" s="60">
        <v>0</v>
      </c>
      <c r="G16" s="59">
        <f t="shared" si="0"/>
        <v>0</v>
      </c>
    </row>
    <row r="17" spans="1:7" ht="409.5">
      <c r="A17" s="65" t="s">
        <v>731</v>
      </c>
      <c r="B17" s="64" t="s">
        <v>730</v>
      </c>
      <c r="C17" s="63" t="s">
        <v>692</v>
      </c>
      <c r="D17" s="62">
        <v>2</v>
      </c>
      <c r="E17" s="61" t="s">
        <v>305</v>
      </c>
      <c r="F17" s="60">
        <v>0</v>
      </c>
      <c r="G17" s="59">
        <f t="shared" si="0"/>
        <v>0</v>
      </c>
    </row>
    <row r="18" spans="1:7" ht="285">
      <c r="A18" s="65" t="s">
        <v>729</v>
      </c>
      <c r="B18" s="64" t="s">
        <v>728</v>
      </c>
      <c r="C18" s="63" t="s">
        <v>337</v>
      </c>
      <c r="D18" s="62">
        <v>2</v>
      </c>
      <c r="E18" s="61" t="s">
        <v>305</v>
      </c>
      <c r="F18" s="60">
        <v>0</v>
      </c>
      <c r="G18" s="59">
        <f t="shared" si="0"/>
        <v>0</v>
      </c>
    </row>
    <row r="19" spans="1:7">
      <c r="A19" s="65" t="s">
        <v>727</v>
      </c>
      <c r="B19" s="64" t="s">
        <v>726</v>
      </c>
      <c r="C19" s="63" t="s">
        <v>412</v>
      </c>
      <c r="D19" s="62">
        <v>5</v>
      </c>
      <c r="E19" s="61" t="s">
        <v>305</v>
      </c>
      <c r="F19" s="60">
        <v>0</v>
      </c>
      <c r="G19" s="59">
        <f t="shared" si="0"/>
        <v>0</v>
      </c>
    </row>
    <row r="20" spans="1:7" ht="30">
      <c r="A20" s="65" t="s">
        <v>725</v>
      </c>
      <c r="B20" s="64" t="s">
        <v>410</v>
      </c>
      <c r="C20" s="63" t="s">
        <v>688</v>
      </c>
      <c r="D20" s="62">
        <v>1</v>
      </c>
      <c r="E20" s="61" t="s">
        <v>305</v>
      </c>
      <c r="F20" s="60">
        <v>0</v>
      </c>
      <c r="G20" s="59">
        <f t="shared" si="0"/>
        <v>0</v>
      </c>
    </row>
    <row r="21" spans="1:7" ht="409.5">
      <c r="A21" s="65" t="s">
        <v>724</v>
      </c>
      <c r="B21" s="64" t="s">
        <v>723</v>
      </c>
      <c r="C21" s="63" t="s">
        <v>722</v>
      </c>
      <c r="D21" s="62">
        <v>1</v>
      </c>
      <c r="E21" s="61" t="s">
        <v>305</v>
      </c>
      <c r="F21" s="60">
        <v>0</v>
      </c>
      <c r="G21" s="59">
        <f t="shared" si="0"/>
        <v>0</v>
      </c>
    </row>
    <row r="22" spans="1:7" ht="105">
      <c r="A22" s="65" t="s">
        <v>721</v>
      </c>
      <c r="B22" s="64" t="s">
        <v>720</v>
      </c>
      <c r="C22" s="63" t="s">
        <v>719</v>
      </c>
      <c r="D22" s="62">
        <v>4</v>
      </c>
      <c r="E22" s="61" t="s">
        <v>305</v>
      </c>
      <c r="F22" s="60">
        <v>0</v>
      </c>
      <c r="G22" s="59">
        <f t="shared" si="0"/>
        <v>0</v>
      </c>
    </row>
    <row r="23" spans="1:7" ht="135">
      <c r="A23" s="65" t="s">
        <v>718</v>
      </c>
      <c r="B23" s="64" t="s">
        <v>717</v>
      </c>
      <c r="C23" s="63" t="s">
        <v>716</v>
      </c>
      <c r="D23" s="62">
        <v>4</v>
      </c>
      <c r="E23" s="61" t="s">
        <v>305</v>
      </c>
      <c r="F23" s="60">
        <v>0</v>
      </c>
      <c r="G23" s="59" t="s">
        <v>319</v>
      </c>
    </row>
    <row r="24" spans="1:7" ht="45">
      <c r="A24" s="65" t="s">
        <v>715</v>
      </c>
      <c r="B24" s="64" t="s">
        <v>324</v>
      </c>
      <c r="C24" s="63" t="s">
        <v>323</v>
      </c>
      <c r="D24" s="62">
        <v>4</v>
      </c>
      <c r="E24" s="61" t="s">
        <v>305</v>
      </c>
      <c r="F24" s="60">
        <v>0</v>
      </c>
      <c r="G24" s="59">
        <f>D24*F24</f>
        <v>0</v>
      </c>
    </row>
    <row r="25" spans="1:7" ht="75">
      <c r="A25" s="65" t="s">
        <v>714</v>
      </c>
      <c r="B25" s="64" t="s">
        <v>713</v>
      </c>
      <c r="C25" s="63" t="s">
        <v>682</v>
      </c>
      <c r="D25" s="62">
        <v>4</v>
      </c>
      <c r="E25" s="61" t="s">
        <v>305</v>
      </c>
      <c r="F25" s="60">
        <v>0</v>
      </c>
      <c r="G25" s="59" t="s">
        <v>319</v>
      </c>
    </row>
    <row r="26" spans="1:7" s="66" customFormat="1">
      <c r="A26" s="72" t="s">
        <v>712</v>
      </c>
      <c r="B26" s="71" t="s">
        <v>711</v>
      </c>
      <c r="C26" s="70" t="s">
        <v>313</v>
      </c>
      <c r="D26" s="69" t="s">
        <v>313</v>
      </c>
      <c r="E26" s="68" t="s">
        <v>313</v>
      </c>
      <c r="F26" s="60"/>
      <c r="G26" s="67">
        <f>G27+G34</f>
        <v>0</v>
      </c>
    </row>
    <row r="27" spans="1:7" s="66" customFormat="1">
      <c r="A27" s="72" t="s">
        <v>710</v>
      </c>
      <c r="B27" s="71" t="s">
        <v>386</v>
      </c>
      <c r="C27" s="70" t="s">
        <v>313</v>
      </c>
      <c r="D27" s="69" t="s">
        <v>313</v>
      </c>
      <c r="E27" s="68" t="s">
        <v>313</v>
      </c>
      <c r="F27" s="60"/>
      <c r="G27" s="67">
        <f>SUM(G28:G33)</f>
        <v>0</v>
      </c>
    </row>
    <row r="28" spans="1:7" ht="409.5">
      <c r="A28" s="65" t="s">
        <v>709</v>
      </c>
      <c r="B28" s="64" t="s">
        <v>475</v>
      </c>
      <c r="C28" s="63" t="s">
        <v>474</v>
      </c>
      <c r="D28" s="62">
        <v>1</v>
      </c>
      <c r="E28" s="61" t="s">
        <v>309</v>
      </c>
      <c r="F28" s="60">
        <v>0</v>
      </c>
      <c r="G28" s="59" t="s">
        <v>319</v>
      </c>
    </row>
    <row r="29" spans="1:7" ht="60">
      <c r="A29" s="65" t="s">
        <v>708</v>
      </c>
      <c r="B29" s="64" t="s">
        <v>472</v>
      </c>
      <c r="C29" s="63" t="s">
        <v>707</v>
      </c>
      <c r="D29" s="62">
        <v>1</v>
      </c>
      <c r="E29" s="61" t="s">
        <v>305</v>
      </c>
      <c r="F29" s="60">
        <v>0</v>
      </c>
      <c r="G29" s="59" t="s">
        <v>319</v>
      </c>
    </row>
    <row r="30" spans="1:7" ht="60">
      <c r="A30" s="65" t="s">
        <v>706</v>
      </c>
      <c r="B30" s="64" t="s">
        <v>705</v>
      </c>
      <c r="C30" s="63" t="s">
        <v>704</v>
      </c>
      <c r="D30" s="62">
        <v>10</v>
      </c>
      <c r="E30" s="61" t="s">
        <v>309</v>
      </c>
      <c r="F30" s="60">
        <v>0</v>
      </c>
      <c r="G30" s="59">
        <f>D30*F30</f>
        <v>0</v>
      </c>
    </row>
    <row r="31" spans="1:7" ht="60">
      <c r="A31" s="65" t="s">
        <v>703</v>
      </c>
      <c r="B31" s="64" t="s">
        <v>467</v>
      </c>
      <c r="C31" s="63" t="s">
        <v>466</v>
      </c>
      <c r="D31" s="62">
        <v>1</v>
      </c>
      <c r="E31" s="61" t="s">
        <v>305</v>
      </c>
      <c r="F31" s="60">
        <v>0</v>
      </c>
      <c r="G31" s="59">
        <f>D31*F31</f>
        <v>0</v>
      </c>
    </row>
    <row r="32" spans="1:7" ht="30">
      <c r="A32" s="65" t="s">
        <v>702</v>
      </c>
      <c r="B32" s="64" t="s">
        <v>464</v>
      </c>
      <c r="C32" s="63" t="s">
        <v>701</v>
      </c>
      <c r="D32" s="62">
        <v>1</v>
      </c>
      <c r="E32" s="61" t="s">
        <v>305</v>
      </c>
      <c r="F32" s="60">
        <v>0</v>
      </c>
      <c r="G32" s="59">
        <f>D32*F32</f>
        <v>0</v>
      </c>
    </row>
    <row r="33" spans="1:7" ht="409.5">
      <c r="A33" s="65" t="s">
        <v>700</v>
      </c>
      <c r="B33" s="64" t="s">
        <v>307</v>
      </c>
      <c r="C33" s="63" t="s">
        <v>306</v>
      </c>
      <c r="D33" s="62">
        <v>1</v>
      </c>
      <c r="E33" s="61" t="s">
        <v>305</v>
      </c>
      <c r="F33" s="60">
        <v>0</v>
      </c>
      <c r="G33" s="59">
        <f>D33*F33</f>
        <v>0</v>
      </c>
    </row>
    <row r="34" spans="1:7" s="66" customFormat="1">
      <c r="A34" s="72" t="s">
        <v>699</v>
      </c>
      <c r="B34" s="71" t="s">
        <v>350</v>
      </c>
      <c r="C34" s="70" t="s">
        <v>313</v>
      </c>
      <c r="D34" s="69" t="s">
        <v>313</v>
      </c>
      <c r="E34" s="68" t="s">
        <v>313</v>
      </c>
      <c r="F34" s="60"/>
      <c r="G34" s="67">
        <f>SUM(G35:G46)</f>
        <v>0</v>
      </c>
    </row>
    <row r="35" spans="1:7" ht="45">
      <c r="A35" s="65" t="s">
        <v>698</v>
      </c>
      <c r="B35" s="64" t="s">
        <v>427</v>
      </c>
      <c r="C35" s="63" t="s">
        <v>426</v>
      </c>
      <c r="D35" s="62">
        <v>1</v>
      </c>
      <c r="E35" s="61" t="s">
        <v>305</v>
      </c>
      <c r="F35" s="60">
        <v>0</v>
      </c>
      <c r="G35" s="59">
        <f t="shared" ref="G35:G44" si="1">D35*F35</f>
        <v>0</v>
      </c>
    </row>
    <row r="36" spans="1:7" ht="45">
      <c r="A36" s="65" t="s">
        <v>697</v>
      </c>
      <c r="B36" s="64" t="s">
        <v>424</v>
      </c>
      <c r="C36" s="63" t="s">
        <v>328</v>
      </c>
      <c r="D36" s="62">
        <v>200</v>
      </c>
      <c r="E36" s="61" t="s">
        <v>309</v>
      </c>
      <c r="F36" s="60">
        <v>0</v>
      </c>
      <c r="G36" s="59">
        <f t="shared" si="1"/>
        <v>0</v>
      </c>
    </row>
    <row r="37" spans="1:7" ht="30">
      <c r="A37" s="65" t="s">
        <v>696</v>
      </c>
      <c r="B37" s="64" t="s">
        <v>516</v>
      </c>
      <c r="C37" s="63" t="s">
        <v>695</v>
      </c>
      <c r="D37" s="62">
        <v>15</v>
      </c>
      <c r="E37" s="61" t="s">
        <v>305</v>
      </c>
      <c r="F37" s="60">
        <v>0</v>
      </c>
      <c r="G37" s="59">
        <f t="shared" si="1"/>
        <v>0</v>
      </c>
    </row>
    <row r="38" spans="1:7" ht="409.5">
      <c r="A38" s="65" t="s">
        <v>694</v>
      </c>
      <c r="B38" s="64" t="s">
        <v>340</v>
      </c>
      <c r="C38" s="63" t="s">
        <v>568</v>
      </c>
      <c r="D38" s="62">
        <v>2</v>
      </c>
      <c r="E38" s="61" t="s">
        <v>305</v>
      </c>
      <c r="F38" s="60">
        <v>0</v>
      </c>
      <c r="G38" s="59">
        <f t="shared" si="1"/>
        <v>0</v>
      </c>
    </row>
    <row r="39" spans="1:7" ht="409.5">
      <c r="A39" s="65" t="s">
        <v>693</v>
      </c>
      <c r="B39" s="64" t="s">
        <v>569</v>
      </c>
      <c r="C39" s="63" t="s">
        <v>692</v>
      </c>
      <c r="D39" s="62">
        <v>2</v>
      </c>
      <c r="E39" s="61" t="s">
        <v>305</v>
      </c>
      <c r="F39" s="60">
        <v>0</v>
      </c>
      <c r="G39" s="59">
        <f t="shared" si="1"/>
        <v>0</v>
      </c>
    </row>
    <row r="40" spans="1:7" ht="285">
      <c r="A40" s="65" t="s">
        <v>691</v>
      </c>
      <c r="B40" s="64" t="s">
        <v>484</v>
      </c>
      <c r="C40" s="63" t="s">
        <v>337</v>
      </c>
      <c r="D40" s="62">
        <v>6</v>
      </c>
      <c r="E40" s="61" t="s">
        <v>305</v>
      </c>
      <c r="F40" s="60">
        <v>0</v>
      </c>
      <c r="G40" s="59">
        <f t="shared" si="1"/>
        <v>0</v>
      </c>
    </row>
    <row r="41" spans="1:7">
      <c r="A41" s="65" t="s">
        <v>690</v>
      </c>
      <c r="B41" s="64" t="s">
        <v>659</v>
      </c>
      <c r="C41" s="63" t="s">
        <v>412</v>
      </c>
      <c r="D41" s="62">
        <v>5</v>
      </c>
      <c r="E41" s="61" t="s">
        <v>305</v>
      </c>
      <c r="F41" s="60">
        <v>0</v>
      </c>
      <c r="G41" s="59">
        <f t="shared" si="1"/>
        <v>0</v>
      </c>
    </row>
    <row r="42" spans="1:7" ht="30">
      <c r="A42" s="65" t="s">
        <v>689</v>
      </c>
      <c r="B42" s="64" t="s">
        <v>410</v>
      </c>
      <c r="C42" s="63" t="s">
        <v>688</v>
      </c>
      <c r="D42" s="62">
        <v>1</v>
      </c>
      <c r="E42" s="61" t="s">
        <v>305</v>
      </c>
      <c r="F42" s="60">
        <v>0</v>
      </c>
      <c r="G42" s="59">
        <f t="shared" si="1"/>
        <v>0</v>
      </c>
    </row>
    <row r="43" spans="1:7">
      <c r="A43" s="65" t="s">
        <v>687</v>
      </c>
      <c r="B43" s="64" t="s">
        <v>686</v>
      </c>
      <c r="C43" s="63" t="s">
        <v>685</v>
      </c>
      <c r="D43" s="62">
        <v>10</v>
      </c>
      <c r="E43" s="61" t="s">
        <v>305</v>
      </c>
      <c r="F43" s="60">
        <v>0</v>
      </c>
      <c r="G43" s="59">
        <f t="shared" si="1"/>
        <v>0</v>
      </c>
    </row>
    <row r="44" spans="1:7" ht="45">
      <c r="A44" s="65" t="s">
        <v>684</v>
      </c>
      <c r="B44" s="64" t="s">
        <v>324</v>
      </c>
      <c r="C44" s="63" t="s">
        <v>323</v>
      </c>
      <c r="D44" s="62">
        <v>4</v>
      </c>
      <c r="E44" s="61" t="s">
        <v>305</v>
      </c>
      <c r="F44" s="60">
        <v>0</v>
      </c>
      <c r="G44" s="59">
        <f t="shared" si="1"/>
        <v>0</v>
      </c>
    </row>
    <row r="45" spans="1:7" ht="75">
      <c r="A45" s="65" t="s">
        <v>683</v>
      </c>
      <c r="B45" s="64" t="s">
        <v>406</v>
      </c>
      <c r="C45" s="63" t="s">
        <v>682</v>
      </c>
      <c r="D45" s="62">
        <v>4</v>
      </c>
      <c r="E45" s="61" t="s">
        <v>305</v>
      </c>
      <c r="F45" s="60">
        <v>0</v>
      </c>
      <c r="G45" s="59" t="s">
        <v>319</v>
      </c>
    </row>
    <row r="46" spans="1:7" ht="195">
      <c r="A46" s="65" t="s">
        <v>681</v>
      </c>
      <c r="B46" s="64" t="s">
        <v>680</v>
      </c>
      <c r="C46" s="63" t="s">
        <v>679</v>
      </c>
      <c r="D46" s="62">
        <v>1</v>
      </c>
      <c r="E46" s="61" t="s">
        <v>305</v>
      </c>
      <c r="F46" s="60">
        <v>0</v>
      </c>
      <c r="G46" s="59">
        <f>D46*F46</f>
        <v>0</v>
      </c>
    </row>
    <row r="47" spans="1:7" s="66" customFormat="1">
      <c r="A47" s="72" t="s">
        <v>678</v>
      </c>
      <c r="B47" s="71" t="s">
        <v>2</v>
      </c>
      <c r="C47" s="70" t="s">
        <v>313</v>
      </c>
      <c r="D47" s="69" t="s">
        <v>313</v>
      </c>
      <c r="E47" s="68" t="s">
        <v>313</v>
      </c>
      <c r="F47" s="60"/>
      <c r="G47" s="67">
        <f>G48+G55</f>
        <v>0</v>
      </c>
    </row>
    <row r="48" spans="1:7" s="66" customFormat="1">
      <c r="A48" s="72" t="s">
        <v>677</v>
      </c>
      <c r="B48" s="71" t="s">
        <v>386</v>
      </c>
      <c r="C48" s="70" t="s">
        <v>313</v>
      </c>
      <c r="D48" s="69" t="s">
        <v>313</v>
      </c>
      <c r="E48" s="68" t="s">
        <v>313</v>
      </c>
      <c r="F48" s="60"/>
      <c r="G48" s="67">
        <f>SUM(G49:G54)</f>
        <v>0</v>
      </c>
    </row>
    <row r="49" spans="1:7" ht="409.5">
      <c r="A49" s="65" t="s">
        <v>676</v>
      </c>
      <c r="B49" s="64" t="s">
        <v>475</v>
      </c>
      <c r="C49" s="63" t="s">
        <v>498</v>
      </c>
      <c r="D49" s="62">
        <v>1</v>
      </c>
      <c r="E49" s="61" t="s">
        <v>309</v>
      </c>
      <c r="F49" s="131">
        <v>0</v>
      </c>
      <c r="G49" s="59" t="s">
        <v>319</v>
      </c>
    </row>
    <row r="50" spans="1:7" ht="135">
      <c r="A50" s="65" t="s">
        <v>675</v>
      </c>
      <c r="B50" s="64" t="s">
        <v>496</v>
      </c>
      <c r="C50" s="63" t="s">
        <v>674</v>
      </c>
      <c r="D50" s="62">
        <v>1</v>
      </c>
      <c r="E50" s="61" t="s">
        <v>305</v>
      </c>
      <c r="F50" s="60">
        <v>0</v>
      </c>
      <c r="G50" s="59" t="s">
        <v>319</v>
      </c>
    </row>
    <row r="51" spans="1:7" ht="409.5">
      <c r="A51" s="65" t="s">
        <v>673</v>
      </c>
      <c r="B51" s="64" t="s">
        <v>307</v>
      </c>
      <c r="C51" s="63" t="s">
        <v>306</v>
      </c>
      <c r="D51" s="62">
        <v>1</v>
      </c>
      <c r="E51" s="61" t="s">
        <v>305</v>
      </c>
      <c r="F51" s="60">
        <v>0</v>
      </c>
      <c r="G51" s="59">
        <f>D51*F51</f>
        <v>0</v>
      </c>
    </row>
    <row r="52" spans="1:7" ht="75">
      <c r="A52" s="65" t="s">
        <v>672</v>
      </c>
      <c r="B52" s="64" t="s">
        <v>311</v>
      </c>
      <c r="C52" s="63" t="s">
        <v>671</v>
      </c>
      <c r="D52" s="62">
        <v>50</v>
      </c>
      <c r="E52" s="61" t="s">
        <v>309</v>
      </c>
      <c r="F52" s="60">
        <v>0</v>
      </c>
      <c r="G52" s="59">
        <f>D52*F52</f>
        <v>0</v>
      </c>
    </row>
    <row r="53" spans="1:7" ht="60">
      <c r="A53" s="65" t="s">
        <v>670</v>
      </c>
      <c r="B53" s="64" t="s">
        <v>467</v>
      </c>
      <c r="C53" s="63" t="s">
        <v>466</v>
      </c>
      <c r="D53" s="62">
        <v>1</v>
      </c>
      <c r="E53" s="61" t="s">
        <v>305</v>
      </c>
      <c r="F53" s="60">
        <v>0</v>
      </c>
      <c r="G53" s="59">
        <f>D53*F53</f>
        <v>0</v>
      </c>
    </row>
    <row r="54" spans="1:7" ht="30">
      <c r="A54" s="65" t="s">
        <v>669</v>
      </c>
      <c r="B54" s="64" t="s">
        <v>668</v>
      </c>
      <c r="C54" s="63" t="s">
        <v>463</v>
      </c>
      <c r="D54" s="62">
        <v>1</v>
      </c>
      <c r="E54" s="61" t="s">
        <v>305</v>
      </c>
      <c r="F54" s="60">
        <v>0</v>
      </c>
      <c r="G54" s="59">
        <f>D54*F54</f>
        <v>0</v>
      </c>
    </row>
    <row r="55" spans="1:7" s="66" customFormat="1">
      <c r="A55" s="72" t="s">
        <v>667</v>
      </c>
      <c r="B55" s="71" t="s">
        <v>350</v>
      </c>
      <c r="C55" s="70" t="s">
        <v>313</v>
      </c>
      <c r="D55" s="69" t="s">
        <v>313</v>
      </c>
      <c r="E55" s="68" t="s">
        <v>313</v>
      </c>
      <c r="F55" s="60"/>
      <c r="G55" s="67">
        <f>SUM(G56:G64)</f>
        <v>0</v>
      </c>
    </row>
    <row r="56" spans="1:7" ht="45">
      <c r="A56" s="65" t="s">
        <v>666</v>
      </c>
      <c r="B56" s="64" t="s">
        <v>329</v>
      </c>
      <c r="C56" s="63" t="s">
        <v>328</v>
      </c>
      <c r="D56" s="62">
        <v>50</v>
      </c>
      <c r="E56" s="61" t="s">
        <v>309</v>
      </c>
      <c r="F56" s="60">
        <v>0</v>
      </c>
      <c r="G56" s="59">
        <f t="shared" ref="G56:G63" si="2">D56*F56</f>
        <v>0</v>
      </c>
    </row>
    <row r="57" spans="1:7" ht="45">
      <c r="A57" s="65" t="s">
        <v>665</v>
      </c>
      <c r="B57" s="64" t="s">
        <v>422</v>
      </c>
      <c r="C57" s="63" t="s">
        <v>664</v>
      </c>
      <c r="D57" s="62">
        <v>3</v>
      </c>
      <c r="E57" s="61" t="s">
        <v>305</v>
      </c>
      <c r="F57" s="60">
        <v>0</v>
      </c>
      <c r="G57" s="59">
        <f t="shared" si="2"/>
        <v>0</v>
      </c>
    </row>
    <row r="58" spans="1:7" ht="409.5">
      <c r="A58" s="65" t="s">
        <v>663</v>
      </c>
      <c r="B58" s="64" t="s">
        <v>340</v>
      </c>
      <c r="C58" s="63" t="s">
        <v>316</v>
      </c>
      <c r="D58" s="62">
        <v>3</v>
      </c>
      <c r="E58" s="61" t="s">
        <v>305</v>
      </c>
      <c r="F58" s="60">
        <v>0</v>
      </c>
      <c r="G58" s="59">
        <f t="shared" si="2"/>
        <v>0</v>
      </c>
    </row>
    <row r="59" spans="1:7" ht="409.5">
      <c r="A59" s="65" t="s">
        <v>662</v>
      </c>
      <c r="B59" s="64" t="s">
        <v>569</v>
      </c>
      <c r="C59" s="63" t="s">
        <v>316</v>
      </c>
      <c r="D59" s="62">
        <v>1</v>
      </c>
      <c r="E59" s="61" t="s">
        <v>305</v>
      </c>
      <c r="F59" s="60">
        <v>0</v>
      </c>
      <c r="G59" s="59">
        <f t="shared" si="2"/>
        <v>0</v>
      </c>
    </row>
    <row r="60" spans="1:7" ht="285">
      <c r="A60" s="65" t="s">
        <v>661</v>
      </c>
      <c r="B60" s="64" t="s">
        <v>484</v>
      </c>
      <c r="C60" s="63" t="s">
        <v>337</v>
      </c>
      <c r="D60" s="62">
        <v>3</v>
      </c>
      <c r="E60" s="61" t="s">
        <v>305</v>
      </c>
      <c r="F60" s="60">
        <v>0</v>
      </c>
      <c r="G60" s="59">
        <f t="shared" si="2"/>
        <v>0</v>
      </c>
    </row>
    <row r="61" spans="1:7">
      <c r="A61" s="65" t="s">
        <v>660</v>
      </c>
      <c r="B61" s="64" t="s">
        <v>659</v>
      </c>
      <c r="C61" s="63" t="s">
        <v>313</v>
      </c>
      <c r="D61" s="62">
        <v>1</v>
      </c>
      <c r="E61" s="61" t="s">
        <v>305</v>
      </c>
      <c r="F61" s="60">
        <v>0</v>
      </c>
      <c r="G61" s="59">
        <f t="shared" si="2"/>
        <v>0</v>
      </c>
    </row>
    <row r="62" spans="1:7">
      <c r="A62" s="65" t="s">
        <v>658</v>
      </c>
      <c r="B62" s="64" t="s">
        <v>410</v>
      </c>
      <c r="C62" s="63" t="s">
        <v>313</v>
      </c>
      <c r="D62" s="62">
        <v>1</v>
      </c>
      <c r="E62" s="61" t="s">
        <v>305</v>
      </c>
      <c r="F62" s="60">
        <v>0</v>
      </c>
      <c r="G62" s="59">
        <f t="shared" si="2"/>
        <v>0</v>
      </c>
    </row>
    <row r="63" spans="1:7" ht="45">
      <c r="A63" s="65" t="s">
        <v>657</v>
      </c>
      <c r="B63" s="64" t="s">
        <v>324</v>
      </c>
      <c r="C63" s="63" t="s">
        <v>323</v>
      </c>
      <c r="D63" s="62">
        <v>3</v>
      </c>
      <c r="E63" s="61" t="s">
        <v>305</v>
      </c>
      <c r="F63" s="60">
        <v>0</v>
      </c>
      <c r="G63" s="59">
        <f t="shared" si="2"/>
        <v>0</v>
      </c>
    </row>
    <row r="64" spans="1:7" ht="90">
      <c r="A64" s="65" t="s">
        <v>656</v>
      </c>
      <c r="B64" s="64" t="s">
        <v>406</v>
      </c>
      <c r="C64" s="63" t="s">
        <v>540</v>
      </c>
      <c r="D64" s="62">
        <v>3</v>
      </c>
      <c r="E64" s="61" t="s">
        <v>305</v>
      </c>
      <c r="F64" s="60">
        <v>0</v>
      </c>
      <c r="G64" s="59"/>
    </row>
    <row r="65" spans="1:7" s="66" customFormat="1">
      <c r="A65" s="72" t="s">
        <v>655</v>
      </c>
      <c r="B65" s="71" t="s">
        <v>654</v>
      </c>
      <c r="C65" s="70" t="s">
        <v>313</v>
      </c>
      <c r="D65" s="69" t="s">
        <v>313</v>
      </c>
      <c r="E65" s="68" t="s">
        <v>313</v>
      </c>
      <c r="F65" s="60"/>
      <c r="G65" s="67">
        <f>G66+G99+G118</f>
        <v>0</v>
      </c>
    </row>
    <row r="66" spans="1:7" s="66" customFormat="1">
      <c r="A66" s="72" t="s">
        <v>653</v>
      </c>
      <c r="B66" s="71" t="s">
        <v>386</v>
      </c>
      <c r="C66" s="70" t="s">
        <v>313</v>
      </c>
      <c r="D66" s="69" t="s">
        <v>313</v>
      </c>
      <c r="E66" s="68" t="s">
        <v>313</v>
      </c>
      <c r="F66" s="60"/>
      <c r="G66" s="67">
        <f>SUM(G67:G98)</f>
        <v>0</v>
      </c>
    </row>
    <row r="67" spans="1:7" ht="75">
      <c r="A67" s="65" t="s">
        <v>652</v>
      </c>
      <c r="B67" s="64" t="s">
        <v>651</v>
      </c>
      <c r="C67" s="63" t="s">
        <v>650</v>
      </c>
      <c r="D67" s="62">
        <v>1</v>
      </c>
      <c r="E67" s="61" t="s">
        <v>305</v>
      </c>
      <c r="F67" s="60">
        <v>0</v>
      </c>
      <c r="G67" s="59">
        <f t="shared" ref="G67:G98" si="3">D67*F67</f>
        <v>0</v>
      </c>
    </row>
    <row r="68" spans="1:7" ht="45">
      <c r="A68" s="65" t="s">
        <v>649</v>
      </c>
      <c r="B68" s="64" t="s">
        <v>648</v>
      </c>
      <c r="C68" s="63" t="s">
        <v>647</v>
      </c>
      <c r="D68" s="62">
        <v>10</v>
      </c>
      <c r="E68" s="61" t="s">
        <v>646</v>
      </c>
      <c r="F68" s="60">
        <v>0</v>
      </c>
      <c r="G68" s="59">
        <f t="shared" si="3"/>
        <v>0</v>
      </c>
    </row>
    <row r="69" spans="1:7" ht="45">
      <c r="A69" s="65" t="s">
        <v>645</v>
      </c>
      <c r="B69" s="64" t="s">
        <v>644</v>
      </c>
      <c r="C69" s="63" t="s">
        <v>643</v>
      </c>
      <c r="D69" s="62">
        <v>10</v>
      </c>
      <c r="E69" s="61" t="s">
        <v>309</v>
      </c>
      <c r="F69" s="60">
        <v>0</v>
      </c>
      <c r="G69" s="59">
        <f t="shared" si="3"/>
        <v>0</v>
      </c>
    </row>
    <row r="70" spans="1:7" ht="45">
      <c r="A70" s="65" t="s">
        <v>642</v>
      </c>
      <c r="B70" s="64" t="s">
        <v>641</v>
      </c>
      <c r="C70" s="63" t="s">
        <v>640</v>
      </c>
      <c r="D70" s="62">
        <v>10</v>
      </c>
      <c r="E70" s="61" t="s">
        <v>309</v>
      </c>
      <c r="F70" s="60">
        <v>0</v>
      </c>
      <c r="G70" s="59">
        <f t="shared" si="3"/>
        <v>0</v>
      </c>
    </row>
    <row r="71" spans="1:7" ht="45">
      <c r="A71" s="65" t="s">
        <v>639</v>
      </c>
      <c r="B71" s="64" t="s">
        <v>638</v>
      </c>
      <c r="C71" s="63" t="s">
        <v>637</v>
      </c>
      <c r="D71" s="62">
        <v>10</v>
      </c>
      <c r="E71" s="61" t="s">
        <v>309</v>
      </c>
      <c r="F71" s="60">
        <v>0</v>
      </c>
      <c r="G71" s="59">
        <f t="shared" si="3"/>
        <v>0</v>
      </c>
    </row>
    <row r="72" spans="1:7" ht="72.599999999999994" customHeight="1">
      <c r="A72" s="65" t="s">
        <v>636</v>
      </c>
      <c r="B72" s="64" t="s">
        <v>635</v>
      </c>
      <c r="C72" s="63" t="s">
        <v>634</v>
      </c>
      <c r="D72" s="62">
        <v>2</v>
      </c>
      <c r="E72" s="61" t="s">
        <v>305</v>
      </c>
      <c r="F72" s="60">
        <v>0</v>
      </c>
      <c r="G72" s="59">
        <f t="shared" si="3"/>
        <v>0</v>
      </c>
    </row>
    <row r="73" spans="1:7" ht="150">
      <c r="A73" s="65" t="s">
        <v>633</v>
      </c>
      <c r="B73" s="64" t="s">
        <v>632</v>
      </c>
      <c r="C73" s="63" t="s">
        <v>631</v>
      </c>
      <c r="D73" s="62">
        <v>1</v>
      </c>
      <c r="E73" s="61" t="s">
        <v>305</v>
      </c>
      <c r="F73" s="60">
        <v>0</v>
      </c>
      <c r="G73" s="59">
        <f t="shared" si="3"/>
        <v>0</v>
      </c>
    </row>
    <row r="74" spans="1:7" ht="90">
      <c r="A74" s="65" t="s">
        <v>630</v>
      </c>
      <c r="B74" s="64" t="s">
        <v>629</v>
      </c>
      <c r="C74" s="63" t="s">
        <v>628</v>
      </c>
      <c r="D74" s="62">
        <v>1</v>
      </c>
      <c r="E74" s="61" t="s">
        <v>305</v>
      </c>
      <c r="F74" s="60">
        <v>0</v>
      </c>
      <c r="G74" s="59">
        <f t="shared" si="3"/>
        <v>0</v>
      </c>
    </row>
    <row r="75" spans="1:7" ht="75">
      <c r="A75" s="65" t="s">
        <v>627</v>
      </c>
      <c r="B75" s="64" t="s">
        <v>626</v>
      </c>
      <c r="C75" s="63" t="s">
        <v>625</v>
      </c>
      <c r="D75" s="62">
        <v>1</v>
      </c>
      <c r="E75" s="61" t="s">
        <v>305</v>
      </c>
      <c r="F75" s="60">
        <v>0</v>
      </c>
      <c r="G75" s="59">
        <f t="shared" si="3"/>
        <v>0</v>
      </c>
    </row>
    <row r="76" spans="1:7" ht="409.5">
      <c r="A76" s="65" t="s">
        <v>624</v>
      </c>
      <c r="B76" s="64" t="s">
        <v>475</v>
      </c>
      <c r="C76" s="63" t="s">
        <v>498</v>
      </c>
      <c r="D76" s="62">
        <v>1</v>
      </c>
      <c r="E76" s="61" t="s">
        <v>309</v>
      </c>
      <c r="F76" s="60">
        <v>0</v>
      </c>
      <c r="G76" s="59">
        <f t="shared" si="3"/>
        <v>0</v>
      </c>
    </row>
    <row r="77" spans="1:7" ht="105">
      <c r="A77" s="65" t="s">
        <v>623</v>
      </c>
      <c r="B77" s="64" t="s">
        <v>496</v>
      </c>
      <c r="C77" s="63" t="s">
        <v>471</v>
      </c>
      <c r="D77" s="62">
        <v>1</v>
      </c>
      <c r="E77" s="61" t="s">
        <v>305</v>
      </c>
      <c r="F77" s="60">
        <v>0</v>
      </c>
      <c r="G77" s="59">
        <f t="shared" si="3"/>
        <v>0</v>
      </c>
    </row>
    <row r="78" spans="1:7" ht="90">
      <c r="A78" s="65" t="s">
        <v>622</v>
      </c>
      <c r="B78" s="64" t="s">
        <v>621</v>
      </c>
      <c r="C78" s="63" t="s">
        <v>620</v>
      </c>
      <c r="D78" s="62">
        <v>1</v>
      </c>
      <c r="E78" s="61" t="s">
        <v>305</v>
      </c>
      <c r="F78" s="60">
        <v>0</v>
      </c>
      <c r="G78" s="59">
        <f t="shared" si="3"/>
        <v>0</v>
      </c>
    </row>
    <row r="79" spans="1:7" ht="45">
      <c r="A79" s="65" t="s">
        <v>619</v>
      </c>
      <c r="B79" s="64" t="s">
        <v>311</v>
      </c>
      <c r="C79" s="63" t="s">
        <v>310</v>
      </c>
      <c r="D79" s="62">
        <v>250</v>
      </c>
      <c r="E79" s="61" t="s">
        <v>309</v>
      </c>
      <c r="F79" s="60">
        <v>0</v>
      </c>
      <c r="G79" s="59">
        <f t="shared" si="3"/>
        <v>0</v>
      </c>
    </row>
    <row r="80" spans="1:7" ht="60">
      <c r="A80" s="65" t="s">
        <v>618</v>
      </c>
      <c r="B80" s="64" t="s">
        <v>467</v>
      </c>
      <c r="C80" s="63" t="s">
        <v>466</v>
      </c>
      <c r="D80" s="62">
        <v>1</v>
      </c>
      <c r="E80" s="61" t="s">
        <v>305</v>
      </c>
      <c r="F80" s="60">
        <v>0</v>
      </c>
      <c r="G80" s="59">
        <f t="shared" si="3"/>
        <v>0</v>
      </c>
    </row>
    <row r="81" spans="1:7" ht="30">
      <c r="A81" s="65" t="s">
        <v>617</v>
      </c>
      <c r="B81" s="64" t="s">
        <v>616</v>
      </c>
      <c r="C81" s="63" t="s">
        <v>615</v>
      </c>
      <c r="D81" s="62">
        <v>1</v>
      </c>
      <c r="E81" s="61" t="s">
        <v>305</v>
      </c>
      <c r="F81" s="60">
        <v>0</v>
      </c>
      <c r="G81" s="59">
        <f t="shared" si="3"/>
        <v>0</v>
      </c>
    </row>
    <row r="82" spans="1:7" ht="45">
      <c r="A82" s="65" t="s">
        <v>614</v>
      </c>
      <c r="B82" s="64" t="s">
        <v>613</v>
      </c>
      <c r="C82" s="63" t="s">
        <v>612</v>
      </c>
      <c r="D82" s="62">
        <v>1</v>
      </c>
      <c r="E82" s="61" t="s">
        <v>305</v>
      </c>
      <c r="F82" s="60">
        <v>0</v>
      </c>
      <c r="G82" s="59">
        <f t="shared" si="3"/>
        <v>0</v>
      </c>
    </row>
    <row r="83" spans="1:7" ht="30">
      <c r="A83" s="65" t="s">
        <v>611</v>
      </c>
      <c r="B83" s="64" t="s">
        <v>464</v>
      </c>
      <c r="C83" s="63" t="s">
        <v>610</v>
      </c>
      <c r="D83" s="62">
        <v>1</v>
      </c>
      <c r="E83" s="61" t="s">
        <v>305</v>
      </c>
      <c r="F83" s="60">
        <v>0</v>
      </c>
      <c r="G83" s="59">
        <f t="shared" si="3"/>
        <v>0</v>
      </c>
    </row>
    <row r="84" spans="1:7" ht="30">
      <c r="A84" s="65" t="s">
        <v>609</v>
      </c>
      <c r="B84" s="64" t="s">
        <v>608</v>
      </c>
      <c r="C84" s="63" t="s">
        <v>608</v>
      </c>
      <c r="D84" s="62">
        <v>1</v>
      </c>
      <c r="E84" s="61" t="s">
        <v>305</v>
      </c>
      <c r="F84" s="60">
        <v>0</v>
      </c>
      <c r="G84" s="59">
        <f t="shared" si="3"/>
        <v>0</v>
      </c>
    </row>
    <row r="85" spans="1:7" ht="285">
      <c r="A85" s="65" t="s">
        <v>607</v>
      </c>
      <c r="B85" s="64" t="s">
        <v>606</v>
      </c>
      <c r="C85" s="63" t="s">
        <v>605</v>
      </c>
      <c r="D85" s="62">
        <v>2</v>
      </c>
      <c r="E85" s="61" t="s">
        <v>305</v>
      </c>
      <c r="F85" s="60">
        <v>0</v>
      </c>
      <c r="G85" s="59">
        <f t="shared" si="3"/>
        <v>0</v>
      </c>
    </row>
    <row r="86" spans="1:7" ht="240">
      <c r="A86" s="65" t="s">
        <v>604</v>
      </c>
      <c r="B86" s="64" t="s">
        <v>603</v>
      </c>
      <c r="C86" s="63" t="s">
        <v>602</v>
      </c>
      <c r="D86" s="62">
        <v>2</v>
      </c>
      <c r="E86" s="61" t="s">
        <v>305</v>
      </c>
      <c r="F86" s="60">
        <v>0</v>
      </c>
      <c r="G86" s="59">
        <f t="shared" si="3"/>
        <v>0</v>
      </c>
    </row>
    <row r="87" spans="1:7" ht="120">
      <c r="A87" s="65" t="s">
        <v>601</v>
      </c>
      <c r="B87" s="64" t="s">
        <v>600</v>
      </c>
      <c r="C87" s="63" t="s">
        <v>599</v>
      </c>
      <c r="D87" s="62">
        <v>2</v>
      </c>
      <c r="E87" s="61" t="s">
        <v>305</v>
      </c>
      <c r="F87" s="60">
        <v>0</v>
      </c>
      <c r="G87" s="59">
        <f t="shared" si="3"/>
        <v>0</v>
      </c>
    </row>
    <row r="88" spans="1:7" ht="375">
      <c r="A88" s="65" t="s">
        <v>598</v>
      </c>
      <c r="B88" s="64" t="s">
        <v>597</v>
      </c>
      <c r="C88" s="63" t="s">
        <v>596</v>
      </c>
      <c r="D88" s="62">
        <v>2</v>
      </c>
      <c r="E88" s="61" t="s">
        <v>305</v>
      </c>
      <c r="F88" s="60">
        <v>0</v>
      </c>
      <c r="G88" s="59">
        <f t="shared" si="3"/>
        <v>0</v>
      </c>
    </row>
    <row r="89" spans="1:7" ht="150">
      <c r="A89" s="65" t="s">
        <v>595</v>
      </c>
      <c r="B89" s="64" t="s">
        <v>376</v>
      </c>
      <c r="C89" s="63" t="s">
        <v>594</v>
      </c>
      <c r="D89" s="62">
        <v>2</v>
      </c>
      <c r="E89" s="61" t="s">
        <v>305</v>
      </c>
      <c r="F89" s="60">
        <v>0</v>
      </c>
      <c r="G89" s="59">
        <f t="shared" si="3"/>
        <v>0</v>
      </c>
    </row>
    <row r="90" spans="1:7" ht="30">
      <c r="A90" s="65" t="s">
        <v>593</v>
      </c>
      <c r="B90" s="64" t="s">
        <v>370</v>
      </c>
      <c r="C90" s="63" t="s">
        <v>592</v>
      </c>
      <c r="D90" s="62">
        <v>2</v>
      </c>
      <c r="E90" s="61" t="s">
        <v>305</v>
      </c>
      <c r="F90" s="60">
        <v>0</v>
      </c>
      <c r="G90" s="59">
        <f t="shared" si="3"/>
        <v>0</v>
      </c>
    </row>
    <row r="91" spans="1:7" ht="45">
      <c r="A91" s="65" t="s">
        <v>591</v>
      </c>
      <c r="B91" s="64" t="s">
        <v>590</v>
      </c>
      <c r="C91" s="63" t="s">
        <v>589</v>
      </c>
      <c r="D91" s="62">
        <v>2</v>
      </c>
      <c r="E91" s="61" t="s">
        <v>305</v>
      </c>
      <c r="F91" s="60">
        <v>0</v>
      </c>
      <c r="G91" s="59">
        <f t="shared" si="3"/>
        <v>0</v>
      </c>
    </row>
    <row r="92" spans="1:7" ht="30">
      <c r="A92" s="65" t="s">
        <v>588</v>
      </c>
      <c r="B92" s="64" t="s">
        <v>368</v>
      </c>
      <c r="C92" s="63" t="s">
        <v>587</v>
      </c>
      <c r="D92" s="62">
        <v>2</v>
      </c>
      <c r="E92" s="61" t="s">
        <v>305</v>
      </c>
      <c r="F92" s="60">
        <v>0</v>
      </c>
      <c r="G92" s="59">
        <f t="shared" si="3"/>
        <v>0</v>
      </c>
    </row>
    <row r="93" spans="1:7">
      <c r="A93" s="65" t="s">
        <v>586</v>
      </c>
      <c r="B93" s="64" t="s">
        <v>366</v>
      </c>
      <c r="C93" s="63" t="s">
        <v>585</v>
      </c>
      <c r="D93" s="62">
        <v>2</v>
      </c>
      <c r="E93" s="61" t="s">
        <v>305</v>
      </c>
      <c r="F93" s="60">
        <v>0</v>
      </c>
      <c r="G93" s="59">
        <f t="shared" si="3"/>
        <v>0</v>
      </c>
    </row>
    <row r="94" spans="1:7">
      <c r="A94" s="65" t="s">
        <v>584</v>
      </c>
      <c r="B94" s="64" t="s">
        <v>364</v>
      </c>
      <c r="C94" s="63" t="s">
        <v>583</v>
      </c>
      <c r="D94" s="62">
        <v>2</v>
      </c>
      <c r="E94" s="61" t="s">
        <v>305</v>
      </c>
      <c r="F94" s="60">
        <v>0</v>
      </c>
      <c r="G94" s="59">
        <f t="shared" si="3"/>
        <v>0</v>
      </c>
    </row>
    <row r="95" spans="1:7">
      <c r="A95" s="65" t="s">
        <v>582</v>
      </c>
      <c r="B95" s="64" t="s">
        <v>362</v>
      </c>
      <c r="C95" s="63" t="s">
        <v>581</v>
      </c>
      <c r="D95" s="62">
        <v>2</v>
      </c>
      <c r="E95" s="61" t="s">
        <v>305</v>
      </c>
      <c r="F95" s="60">
        <v>0</v>
      </c>
      <c r="G95" s="59">
        <f t="shared" si="3"/>
        <v>0</v>
      </c>
    </row>
    <row r="96" spans="1:7">
      <c r="A96" s="65" t="s">
        <v>580</v>
      </c>
      <c r="B96" s="64" t="s">
        <v>360</v>
      </c>
      <c r="C96" s="63" t="s">
        <v>436</v>
      </c>
      <c r="D96" s="62">
        <v>2</v>
      </c>
      <c r="E96" s="61" t="s">
        <v>305</v>
      </c>
      <c r="F96" s="60">
        <v>0</v>
      </c>
      <c r="G96" s="59">
        <f t="shared" si="3"/>
        <v>0</v>
      </c>
    </row>
    <row r="97" spans="1:7">
      <c r="A97" s="65" t="s">
        <v>579</v>
      </c>
      <c r="B97" s="64" t="s">
        <v>358</v>
      </c>
      <c r="C97" s="63" t="s">
        <v>578</v>
      </c>
      <c r="D97" s="62">
        <v>2</v>
      </c>
      <c r="E97" s="61" t="s">
        <v>305</v>
      </c>
      <c r="F97" s="60">
        <v>0</v>
      </c>
      <c r="G97" s="59">
        <f t="shared" si="3"/>
        <v>0</v>
      </c>
    </row>
    <row r="98" spans="1:7" ht="30">
      <c r="A98" s="65" t="s">
        <v>577</v>
      </c>
      <c r="B98" s="64" t="s">
        <v>576</v>
      </c>
      <c r="C98" s="63" t="s">
        <v>575</v>
      </c>
      <c r="D98" s="62">
        <v>2</v>
      </c>
      <c r="E98" s="61" t="s">
        <v>305</v>
      </c>
      <c r="F98" s="60">
        <v>0</v>
      </c>
      <c r="G98" s="59">
        <f t="shared" si="3"/>
        <v>0</v>
      </c>
    </row>
    <row r="99" spans="1:7" s="66" customFormat="1">
      <c r="A99" s="72" t="s">
        <v>574</v>
      </c>
      <c r="B99" s="71" t="s">
        <v>350</v>
      </c>
      <c r="C99" s="70" t="s">
        <v>313</v>
      </c>
      <c r="D99" s="69" t="s">
        <v>313</v>
      </c>
      <c r="E99" s="68" t="s">
        <v>313</v>
      </c>
      <c r="F99" s="60"/>
      <c r="G99" s="67">
        <f>SUM(G100:G117)</f>
        <v>0</v>
      </c>
    </row>
    <row r="100" spans="1:7" ht="45">
      <c r="A100" s="65" t="s">
        <v>573</v>
      </c>
      <c r="B100" s="64" t="s">
        <v>329</v>
      </c>
      <c r="C100" s="63" t="s">
        <v>328</v>
      </c>
      <c r="D100" s="62">
        <v>400</v>
      </c>
      <c r="E100" s="61" t="s">
        <v>309</v>
      </c>
      <c r="F100" s="60">
        <v>0</v>
      </c>
      <c r="G100" s="59">
        <f t="shared" ref="G100:G107" si="4">D100*F100</f>
        <v>0</v>
      </c>
    </row>
    <row r="101" spans="1:7" ht="30">
      <c r="A101" s="65" t="s">
        <v>572</v>
      </c>
      <c r="B101" s="64" t="s">
        <v>422</v>
      </c>
      <c r="C101" s="63" t="s">
        <v>347</v>
      </c>
      <c r="D101" s="62">
        <v>35</v>
      </c>
      <c r="E101" s="61" t="s">
        <v>305</v>
      </c>
      <c r="F101" s="60">
        <v>0</v>
      </c>
      <c r="G101" s="59">
        <f t="shared" si="4"/>
        <v>0</v>
      </c>
    </row>
    <row r="102" spans="1:7" ht="409.5">
      <c r="A102" s="65" t="s">
        <v>571</v>
      </c>
      <c r="B102" s="64" t="s">
        <v>340</v>
      </c>
      <c r="C102" s="63" t="s">
        <v>568</v>
      </c>
      <c r="D102" s="62">
        <v>15</v>
      </c>
      <c r="E102" s="61" t="s">
        <v>305</v>
      </c>
      <c r="F102" s="60">
        <v>0</v>
      </c>
      <c r="G102" s="59">
        <f t="shared" si="4"/>
        <v>0</v>
      </c>
    </row>
    <row r="103" spans="1:7" ht="409.5">
      <c r="A103" s="65" t="s">
        <v>570</v>
      </c>
      <c r="B103" s="64" t="s">
        <v>569</v>
      </c>
      <c r="C103" s="63" t="s">
        <v>568</v>
      </c>
      <c r="D103" s="62">
        <v>10</v>
      </c>
      <c r="E103" s="61" t="s">
        <v>305</v>
      </c>
      <c r="F103" s="60">
        <v>0</v>
      </c>
      <c r="G103" s="59">
        <f t="shared" si="4"/>
        <v>0</v>
      </c>
    </row>
    <row r="104" spans="1:7" ht="285">
      <c r="A104" s="65" t="s">
        <v>567</v>
      </c>
      <c r="B104" s="64" t="s">
        <v>484</v>
      </c>
      <c r="C104" s="63" t="s">
        <v>337</v>
      </c>
      <c r="D104" s="62">
        <v>2</v>
      </c>
      <c r="E104" s="61" t="s">
        <v>305</v>
      </c>
      <c r="F104" s="60">
        <v>0</v>
      </c>
      <c r="G104" s="59">
        <f t="shared" si="4"/>
        <v>0</v>
      </c>
    </row>
    <row r="105" spans="1:7">
      <c r="A105" s="65" t="s">
        <v>566</v>
      </c>
      <c r="B105" s="64" t="s">
        <v>482</v>
      </c>
      <c r="C105" s="63" t="s">
        <v>412</v>
      </c>
      <c r="D105" s="62">
        <v>10</v>
      </c>
      <c r="E105" s="61" t="s">
        <v>305</v>
      </c>
      <c r="F105" s="60">
        <v>0</v>
      </c>
      <c r="G105" s="59">
        <f t="shared" si="4"/>
        <v>0</v>
      </c>
    </row>
    <row r="106" spans="1:7" ht="30">
      <c r="A106" s="65" t="s">
        <v>565</v>
      </c>
      <c r="B106" s="64" t="s">
        <v>410</v>
      </c>
      <c r="C106" s="63" t="s">
        <v>564</v>
      </c>
      <c r="D106" s="62">
        <v>1</v>
      </c>
      <c r="E106" s="61" t="s">
        <v>305</v>
      </c>
      <c r="F106" s="60">
        <v>0</v>
      </c>
      <c r="G106" s="59">
        <f t="shared" si="4"/>
        <v>0</v>
      </c>
    </row>
    <row r="107" spans="1:7">
      <c r="A107" s="65" t="s">
        <v>563</v>
      </c>
      <c r="B107" s="64" t="s">
        <v>324</v>
      </c>
      <c r="C107" s="63" t="s">
        <v>313</v>
      </c>
      <c r="D107" s="62">
        <v>10</v>
      </c>
      <c r="E107" s="61" t="s">
        <v>305</v>
      </c>
      <c r="F107" s="60">
        <v>0</v>
      </c>
      <c r="G107" s="59">
        <f t="shared" si="4"/>
        <v>0</v>
      </c>
    </row>
    <row r="108" spans="1:7">
      <c r="A108" s="65" t="s">
        <v>562</v>
      </c>
      <c r="B108" s="64" t="s">
        <v>406</v>
      </c>
      <c r="C108" s="63" t="s">
        <v>313</v>
      </c>
      <c r="D108" s="62">
        <v>10</v>
      </c>
      <c r="E108" s="61" t="s">
        <v>305</v>
      </c>
      <c r="F108" s="60">
        <v>0</v>
      </c>
      <c r="G108" s="59"/>
    </row>
    <row r="109" spans="1:7">
      <c r="A109" s="65" t="s">
        <v>561</v>
      </c>
      <c r="B109" s="64" t="s">
        <v>560</v>
      </c>
      <c r="C109" s="63" t="s">
        <v>313</v>
      </c>
      <c r="D109" s="62">
        <v>27</v>
      </c>
      <c r="E109" s="61" t="s">
        <v>309</v>
      </c>
      <c r="F109" s="60">
        <v>0</v>
      </c>
      <c r="G109" s="59">
        <f t="shared" ref="G109:G117" si="5">D109*F109</f>
        <v>0</v>
      </c>
    </row>
    <row r="110" spans="1:7">
      <c r="A110" s="65" t="s">
        <v>559</v>
      </c>
      <c r="B110" s="64" t="s">
        <v>558</v>
      </c>
      <c r="C110" s="63" t="s">
        <v>313</v>
      </c>
      <c r="D110" s="62">
        <v>1</v>
      </c>
      <c r="E110" s="61" t="s">
        <v>305</v>
      </c>
      <c r="F110" s="60">
        <v>0</v>
      </c>
      <c r="G110" s="59">
        <f t="shared" si="5"/>
        <v>0</v>
      </c>
    </row>
    <row r="111" spans="1:7" ht="60">
      <c r="A111" s="65" t="s">
        <v>557</v>
      </c>
      <c r="B111" s="64" t="s">
        <v>556</v>
      </c>
      <c r="C111" s="63" t="s">
        <v>555</v>
      </c>
      <c r="D111" s="62">
        <v>4</v>
      </c>
      <c r="E111" s="61" t="s">
        <v>305</v>
      </c>
      <c r="F111" s="60">
        <v>0</v>
      </c>
      <c r="G111" s="59">
        <f t="shared" si="5"/>
        <v>0</v>
      </c>
    </row>
    <row r="112" spans="1:7" ht="120">
      <c r="A112" s="65" t="s">
        <v>554</v>
      </c>
      <c r="B112" s="64" t="s">
        <v>553</v>
      </c>
      <c r="C112" s="63" t="s">
        <v>552</v>
      </c>
      <c r="D112" s="62">
        <v>3</v>
      </c>
      <c r="E112" s="61" t="s">
        <v>305</v>
      </c>
      <c r="F112" s="60">
        <v>0</v>
      </c>
      <c r="G112" s="59">
        <f t="shared" si="5"/>
        <v>0</v>
      </c>
    </row>
    <row r="113" spans="1:7" ht="120">
      <c r="A113" s="65" t="s">
        <v>551</v>
      </c>
      <c r="B113" s="64" t="s">
        <v>550</v>
      </c>
      <c r="C113" s="63" t="s">
        <v>549</v>
      </c>
      <c r="D113" s="62">
        <v>3</v>
      </c>
      <c r="E113" s="61" t="s">
        <v>305</v>
      </c>
      <c r="F113" s="60">
        <v>0</v>
      </c>
      <c r="G113" s="59">
        <f t="shared" si="5"/>
        <v>0</v>
      </c>
    </row>
    <row r="114" spans="1:7" ht="285">
      <c r="A114" s="65" t="s">
        <v>548</v>
      </c>
      <c r="B114" s="64" t="s">
        <v>547</v>
      </c>
      <c r="C114" s="63" t="s">
        <v>546</v>
      </c>
      <c r="D114" s="62">
        <v>8</v>
      </c>
      <c r="E114" s="61" t="s">
        <v>305</v>
      </c>
      <c r="F114" s="60">
        <v>0</v>
      </c>
      <c r="G114" s="59">
        <f t="shared" si="5"/>
        <v>0</v>
      </c>
    </row>
    <row r="115" spans="1:7" ht="30">
      <c r="A115" s="65" t="s">
        <v>545</v>
      </c>
      <c r="B115" s="64" t="s">
        <v>544</v>
      </c>
      <c r="C115" s="63" t="s">
        <v>543</v>
      </c>
      <c r="D115" s="62">
        <v>11</v>
      </c>
      <c r="E115" s="61" t="s">
        <v>305</v>
      </c>
      <c r="F115" s="60">
        <v>0</v>
      </c>
      <c r="G115" s="59">
        <f t="shared" si="5"/>
        <v>0</v>
      </c>
    </row>
    <row r="116" spans="1:7" ht="45">
      <c r="A116" s="65" t="s">
        <v>542</v>
      </c>
      <c r="B116" s="64" t="s">
        <v>324</v>
      </c>
      <c r="C116" s="63" t="s">
        <v>323</v>
      </c>
      <c r="D116" s="62">
        <v>2</v>
      </c>
      <c r="E116" s="61" t="s">
        <v>305</v>
      </c>
      <c r="F116" s="60">
        <v>0</v>
      </c>
      <c r="G116" s="59">
        <f t="shared" si="5"/>
        <v>0</v>
      </c>
    </row>
    <row r="117" spans="1:7" ht="90.75" thickBot="1">
      <c r="A117" s="94" t="s">
        <v>541</v>
      </c>
      <c r="B117" s="93" t="s">
        <v>406</v>
      </c>
      <c r="C117" s="92" t="s">
        <v>540</v>
      </c>
      <c r="D117" s="91">
        <v>2</v>
      </c>
      <c r="E117" s="90" t="s">
        <v>305</v>
      </c>
      <c r="F117" s="89">
        <v>0</v>
      </c>
      <c r="G117" s="88">
        <f t="shared" si="5"/>
        <v>0</v>
      </c>
    </row>
    <row r="118" spans="1:7" s="66" customFormat="1">
      <c r="A118" s="87" t="s">
        <v>539</v>
      </c>
      <c r="B118" s="86" t="s">
        <v>538</v>
      </c>
      <c r="C118" s="85" t="s">
        <v>313</v>
      </c>
      <c r="D118" s="84" t="s">
        <v>313</v>
      </c>
      <c r="E118" s="83" t="s">
        <v>313</v>
      </c>
      <c r="F118" s="82"/>
      <c r="G118" s="81">
        <f>SUM(G119:G119)</f>
        <v>0</v>
      </c>
    </row>
    <row r="119" spans="1:7" ht="30.75" thickBot="1">
      <c r="A119" s="58" t="s">
        <v>537</v>
      </c>
      <c r="B119" s="57" t="s">
        <v>536</v>
      </c>
      <c r="C119" s="56" t="s">
        <v>535</v>
      </c>
      <c r="D119" s="55">
        <v>1</v>
      </c>
      <c r="E119" s="54" t="s">
        <v>305</v>
      </c>
      <c r="F119" s="53">
        <v>0</v>
      </c>
      <c r="G119" s="52">
        <f>D119*F119</f>
        <v>0</v>
      </c>
    </row>
    <row r="120" spans="1:7" s="66" customFormat="1">
      <c r="A120" s="80" t="s">
        <v>534</v>
      </c>
      <c r="B120" s="79" t="s">
        <v>533</v>
      </c>
      <c r="C120" s="78" t="s">
        <v>313</v>
      </c>
      <c r="D120" s="77" t="s">
        <v>313</v>
      </c>
      <c r="E120" s="76" t="s">
        <v>313</v>
      </c>
      <c r="F120" s="75"/>
      <c r="G120" s="74">
        <f>SUM(G121:G121)</f>
        <v>0</v>
      </c>
    </row>
    <row r="121" spans="1:7" s="66" customFormat="1">
      <c r="A121" s="72" t="s">
        <v>532</v>
      </c>
      <c r="B121" s="71" t="s">
        <v>350</v>
      </c>
      <c r="C121" s="70" t="s">
        <v>313</v>
      </c>
      <c r="D121" s="69" t="s">
        <v>313</v>
      </c>
      <c r="E121" s="68" t="s">
        <v>313</v>
      </c>
      <c r="F121" s="60"/>
      <c r="G121" s="67">
        <f>SUM(G122:G125)</f>
        <v>0</v>
      </c>
    </row>
    <row r="122" spans="1:7" ht="45">
      <c r="A122" s="65" t="s">
        <v>531</v>
      </c>
      <c r="B122" s="64" t="s">
        <v>530</v>
      </c>
      <c r="C122" s="63" t="s">
        <v>426</v>
      </c>
      <c r="D122" s="62">
        <v>1</v>
      </c>
      <c r="E122" s="61" t="s">
        <v>305</v>
      </c>
      <c r="F122" s="60">
        <v>0</v>
      </c>
      <c r="G122" s="59">
        <f>D122*F122</f>
        <v>0</v>
      </c>
    </row>
    <row r="123" spans="1:7" ht="45">
      <c r="A123" s="65" t="s">
        <v>529</v>
      </c>
      <c r="B123" s="64" t="s">
        <v>329</v>
      </c>
      <c r="C123" s="63" t="s">
        <v>328</v>
      </c>
      <c r="D123" s="62">
        <v>400</v>
      </c>
      <c r="E123" s="61" t="s">
        <v>309</v>
      </c>
      <c r="F123" s="60">
        <v>0</v>
      </c>
      <c r="G123" s="59">
        <f>D123*F123</f>
        <v>0</v>
      </c>
    </row>
    <row r="124" spans="1:7" ht="30">
      <c r="A124" s="65" t="s">
        <v>528</v>
      </c>
      <c r="B124" s="64" t="s">
        <v>516</v>
      </c>
      <c r="C124" s="63" t="s">
        <v>347</v>
      </c>
      <c r="D124" s="62">
        <v>5</v>
      </c>
      <c r="E124" s="61" t="s">
        <v>305</v>
      </c>
      <c r="F124" s="60">
        <v>0</v>
      </c>
      <c r="G124" s="59">
        <f>D124*F124</f>
        <v>0</v>
      </c>
    </row>
    <row r="125" spans="1:7" ht="195">
      <c r="A125" s="65" t="s">
        <v>527</v>
      </c>
      <c r="B125" s="64" t="s">
        <v>513</v>
      </c>
      <c r="C125" s="63" t="s">
        <v>512</v>
      </c>
      <c r="D125" s="62">
        <v>35</v>
      </c>
      <c r="E125" s="61" t="s">
        <v>309</v>
      </c>
      <c r="F125" s="60">
        <v>0</v>
      </c>
      <c r="G125" s="59">
        <f>D125*F125</f>
        <v>0</v>
      </c>
    </row>
    <row r="126" spans="1:7" s="66" customFormat="1">
      <c r="A126" s="72" t="s">
        <v>526</v>
      </c>
      <c r="B126" s="71" t="s">
        <v>525</v>
      </c>
      <c r="C126" s="70" t="s">
        <v>313</v>
      </c>
      <c r="D126" s="69" t="s">
        <v>313</v>
      </c>
      <c r="E126" s="68" t="s">
        <v>313</v>
      </c>
      <c r="F126" s="60"/>
      <c r="G126" s="67">
        <f>SUM(G127:G127)</f>
        <v>0</v>
      </c>
    </row>
    <row r="127" spans="1:7" s="66" customFormat="1">
      <c r="A127" s="72" t="s">
        <v>524</v>
      </c>
      <c r="B127" s="71" t="s">
        <v>350</v>
      </c>
      <c r="C127" s="70" t="s">
        <v>313</v>
      </c>
      <c r="D127" s="69" t="s">
        <v>313</v>
      </c>
      <c r="E127" s="68" t="s">
        <v>313</v>
      </c>
      <c r="F127" s="60"/>
      <c r="G127" s="67">
        <f>SUM(G128:G135)</f>
        <v>0</v>
      </c>
    </row>
    <row r="128" spans="1:7" ht="60">
      <c r="A128" s="65" t="s">
        <v>523</v>
      </c>
      <c r="B128" s="64" t="s">
        <v>427</v>
      </c>
      <c r="C128" s="63" t="s">
        <v>522</v>
      </c>
      <c r="D128" s="62">
        <v>1</v>
      </c>
      <c r="E128" s="61" t="s">
        <v>305</v>
      </c>
      <c r="F128" s="60">
        <v>0</v>
      </c>
      <c r="G128" s="59">
        <f t="shared" ref="G128:G133" si="6">D128*F128</f>
        <v>0</v>
      </c>
    </row>
    <row r="129" spans="1:7">
      <c r="A129" s="65" t="s">
        <v>521</v>
      </c>
      <c r="B129" s="64" t="s">
        <v>520</v>
      </c>
      <c r="C129" s="63" t="s">
        <v>519</v>
      </c>
      <c r="D129" s="62">
        <v>1</v>
      </c>
      <c r="E129" s="61" t="s">
        <v>305</v>
      </c>
      <c r="F129" s="60">
        <v>0</v>
      </c>
      <c r="G129" s="59">
        <f t="shared" si="6"/>
        <v>0</v>
      </c>
    </row>
    <row r="130" spans="1:7" ht="45">
      <c r="A130" s="65" t="s">
        <v>518</v>
      </c>
      <c r="B130" s="64" t="s">
        <v>329</v>
      </c>
      <c r="C130" s="63" t="s">
        <v>328</v>
      </c>
      <c r="D130" s="62">
        <v>500</v>
      </c>
      <c r="E130" s="61" t="s">
        <v>309</v>
      </c>
      <c r="F130" s="60">
        <v>0</v>
      </c>
      <c r="G130" s="59">
        <f t="shared" si="6"/>
        <v>0</v>
      </c>
    </row>
    <row r="131" spans="1:7">
      <c r="A131" s="65" t="s">
        <v>517</v>
      </c>
      <c r="B131" s="64" t="s">
        <v>516</v>
      </c>
      <c r="C131" s="63" t="s">
        <v>515</v>
      </c>
      <c r="D131" s="62">
        <v>50</v>
      </c>
      <c r="E131" s="61" t="s">
        <v>305</v>
      </c>
      <c r="F131" s="60">
        <v>0</v>
      </c>
      <c r="G131" s="59">
        <f t="shared" si="6"/>
        <v>0</v>
      </c>
    </row>
    <row r="132" spans="1:7" ht="195">
      <c r="A132" s="65" t="s">
        <v>514</v>
      </c>
      <c r="B132" s="64" t="s">
        <v>513</v>
      </c>
      <c r="C132" s="63" t="s">
        <v>512</v>
      </c>
      <c r="D132" s="62">
        <v>15</v>
      </c>
      <c r="E132" s="61" t="s">
        <v>309</v>
      </c>
      <c r="F132" s="60">
        <v>0</v>
      </c>
      <c r="G132" s="59">
        <f t="shared" si="6"/>
        <v>0</v>
      </c>
    </row>
    <row r="133" spans="1:7" ht="285">
      <c r="A133" s="65" t="s">
        <v>511</v>
      </c>
      <c r="B133" s="64" t="s">
        <v>510</v>
      </c>
      <c r="C133" s="63" t="s">
        <v>509</v>
      </c>
      <c r="D133" s="62">
        <v>15</v>
      </c>
      <c r="E133" s="61" t="s">
        <v>305</v>
      </c>
      <c r="F133" s="60">
        <v>0</v>
      </c>
      <c r="G133" s="59">
        <f t="shared" si="6"/>
        <v>0</v>
      </c>
    </row>
    <row r="134" spans="1:7" ht="150">
      <c r="A134" s="65" t="s">
        <v>508</v>
      </c>
      <c r="B134" s="64" t="s">
        <v>507</v>
      </c>
      <c r="C134" s="63" t="s">
        <v>506</v>
      </c>
      <c r="D134" s="62">
        <v>5</v>
      </c>
      <c r="E134" s="61" t="s">
        <v>305</v>
      </c>
      <c r="F134" s="60">
        <v>0</v>
      </c>
      <c r="G134" s="59" t="s">
        <v>319</v>
      </c>
    </row>
    <row r="135" spans="1:7" ht="240">
      <c r="A135" s="65" t="s">
        <v>505</v>
      </c>
      <c r="B135" s="64" t="s">
        <v>504</v>
      </c>
      <c r="C135" s="63" t="s">
        <v>503</v>
      </c>
      <c r="D135" s="62">
        <v>22</v>
      </c>
      <c r="E135" s="61" t="s">
        <v>305</v>
      </c>
      <c r="F135" s="60">
        <v>0</v>
      </c>
      <c r="G135" s="59">
        <f>D135*F135</f>
        <v>0</v>
      </c>
    </row>
    <row r="136" spans="1:7" s="66" customFormat="1">
      <c r="A136" s="72" t="s">
        <v>502</v>
      </c>
      <c r="B136" s="71" t="s">
        <v>501</v>
      </c>
      <c r="C136" s="70" t="s">
        <v>313</v>
      </c>
      <c r="D136" s="69" t="s">
        <v>313</v>
      </c>
      <c r="E136" s="68" t="s">
        <v>313</v>
      </c>
      <c r="F136" s="60">
        <v>0</v>
      </c>
      <c r="G136" s="67">
        <f>G137+G144</f>
        <v>0</v>
      </c>
    </row>
    <row r="137" spans="1:7" s="66" customFormat="1">
      <c r="A137" s="72" t="s">
        <v>500</v>
      </c>
      <c r="B137" s="71" t="s">
        <v>386</v>
      </c>
      <c r="C137" s="70" t="s">
        <v>313</v>
      </c>
      <c r="D137" s="69" t="s">
        <v>313</v>
      </c>
      <c r="E137" s="68" t="s">
        <v>313</v>
      </c>
      <c r="F137" s="60">
        <v>0</v>
      </c>
      <c r="G137" s="67">
        <f>SUM(G138:G143)</f>
        <v>0</v>
      </c>
    </row>
    <row r="138" spans="1:7" ht="409.5">
      <c r="A138" s="65" t="s">
        <v>499</v>
      </c>
      <c r="B138" s="64" t="s">
        <v>475</v>
      </c>
      <c r="C138" s="63" t="s">
        <v>498</v>
      </c>
      <c r="D138" s="62">
        <v>1</v>
      </c>
      <c r="E138" s="61" t="s">
        <v>309</v>
      </c>
      <c r="F138" s="60">
        <v>0</v>
      </c>
      <c r="G138" s="59" t="s">
        <v>319</v>
      </c>
    </row>
    <row r="139" spans="1:7" ht="105">
      <c r="A139" s="65" t="s">
        <v>497</v>
      </c>
      <c r="B139" s="64" t="s">
        <v>496</v>
      </c>
      <c r="C139" s="63" t="s">
        <v>471</v>
      </c>
      <c r="D139" s="62">
        <v>1</v>
      </c>
      <c r="E139" s="61" t="s">
        <v>305</v>
      </c>
      <c r="F139" s="60">
        <v>0</v>
      </c>
      <c r="G139" s="59" t="s">
        <v>319</v>
      </c>
    </row>
    <row r="140" spans="1:7" ht="45">
      <c r="A140" s="65" t="s">
        <v>495</v>
      </c>
      <c r="B140" s="64" t="s">
        <v>311</v>
      </c>
      <c r="C140" s="63" t="s">
        <v>310</v>
      </c>
      <c r="D140" s="62">
        <v>150</v>
      </c>
      <c r="E140" s="61" t="s">
        <v>309</v>
      </c>
      <c r="F140" s="60">
        <v>0</v>
      </c>
      <c r="G140" s="59">
        <f>D140*F140</f>
        <v>0</v>
      </c>
    </row>
    <row r="141" spans="1:7" ht="60">
      <c r="A141" s="65" t="s">
        <v>494</v>
      </c>
      <c r="B141" s="64" t="s">
        <v>467</v>
      </c>
      <c r="C141" s="63" t="s">
        <v>466</v>
      </c>
      <c r="D141" s="62">
        <v>1</v>
      </c>
      <c r="E141" s="61" t="s">
        <v>305</v>
      </c>
      <c r="F141" s="60">
        <v>0</v>
      </c>
      <c r="G141" s="59">
        <f>D141*F141</f>
        <v>0</v>
      </c>
    </row>
    <row r="142" spans="1:7" ht="90">
      <c r="A142" s="65" t="s">
        <v>493</v>
      </c>
      <c r="B142" s="64" t="s">
        <v>492</v>
      </c>
      <c r="C142" s="63" t="s">
        <v>491</v>
      </c>
      <c r="D142" s="62">
        <v>1</v>
      </c>
      <c r="E142" s="61" t="s">
        <v>305</v>
      </c>
      <c r="F142" s="60">
        <v>0</v>
      </c>
      <c r="G142" s="59">
        <f>D142*F142</f>
        <v>0</v>
      </c>
    </row>
    <row r="143" spans="1:7" ht="30">
      <c r="A143" s="65" t="s">
        <v>490</v>
      </c>
      <c r="B143" s="64" t="s">
        <v>464</v>
      </c>
      <c r="C143" s="63" t="s">
        <v>463</v>
      </c>
      <c r="D143" s="62">
        <v>1</v>
      </c>
      <c r="E143" s="61" t="s">
        <v>305</v>
      </c>
      <c r="F143" s="60">
        <v>0</v>
      </c>
      <c r="G143" s="59">
        <f>D143*F143</f>
        <v>0</v>
      </c>
    </row>
    <row r="144" spans="1:7" s="66" customFormat="1">
      <c r="A144" s="72" t="s">
        <v>489</v>
      </c>
      <c r="B144" s="71" t="s">
        <v>350</v>
      </c>
      <c r="C144" s="70" t="s">
        <v>313</v>
      </c>
      <c r="D144" s="69" t="s">
        <v>313</v>
      </c>
      <c r="E144" s="68" t="s">
        <v>313</v>
      </c>
      <c r="F144" s="60"/>
      <c r="G144" s="67">
        <f>SUM(G145:G151)</f>
        <v>0</v>
      </c>
    </row>
    <row r="145" spans="1:7" ht="45">
      <c r="A145" s="65" t="s">
        <v>488</v>
      </c>
      <c r="B145" s="64" t="s">
        <v>329</v>
      </c>
      <c r="C145" s="63" t="s">
        <v>328</v>
      </c>
      <c r="D145" s="62">
        <v>200</v>
      </c>
      <c r="E145" s="61" t="s">
        <v>309</v>
      </c>
      <c r="F145" s="60">
        <v>0</v>
      </c>
      <c r="G145" s="59">
        <f t="shared" ref="G145:G151" si="7">D145*F145</f>
        <v>0</v>
      </c>
    </row>
    <row r="146" spans="1:7" ht="30">
      <c r="A146" s="65" t="s">
        <v>487</v>
      </c>
      <c r="B146" s="64" t="s">
        <v>422</v>
      </c>
      <c r="C146" s="63" t="s">
        <v>347</v>
      </c>
      <c r="D146" s="62">
        <v>6</v>
      </c>
      <c r="E146" s="61" t="s">
        <v>305</v>
      </c>
      <c r="F146" s="60">
        <v>0</v>
      </c>
      <c r="G146" s="59">
        <f t="shared" si="7"/>
        <v>0</v>
      </c>
    </row>
    <row r="147" spans="1:7" ht="409.5">
      <c r="A147" s="65" t="s">
        <v>486</v>
      </c>
      <c r="B147" s="64" t="s">
        <v>340</v>
      </c>
      <c r="C147" s="63" t="s">
        <v>316</v>
      </c>
      <c r="D147" s="62">
        <v>3</v>
      </c>
      <c r="E147" s="61" t="s">
        <v>305</v>
      </c>
      <c r="F147" s="60">
        <v>0</v>
      </c>
      <c r="G147" s="59">
        <f t="shared" si="7"/>
        <v>0</v>
      </c>
    </row>
    <row r="148" spans="1:7" ht="285">
      <c r="A148" s="65" t="s">
        <v>485</v>
      </c>
      <c r="B148" s="64" t="s">
        <v>484</v>
      </c>
      <c r="C148" s="63" t="s">
        <v>337</v>
      </c>
      <c r="D148" s="62">
        <v>3</v>
      </c>
      <c r="E148" s="61" t="s">
        <v>305</v>
      </c>
      <c r="F148" s="60">
        <v>0</v>
      </c>
      <c r="G148" s="59">
        <f t="shared" si="7"/>
        <v>0</v>
      </c>
    </row>
    <row r="149" spans="1:7">
      <c r="A149" s="65" t="s">
        <v>483</v>
      </c>
      <c r="B149" s="64" t="s">
        <v>482</v>
      </c>
      <c r="C149" s="63" t="s">
        <v>412</v>
      </c>
      <c r="D149" s="62">
        <v>10</v>
      </c>
      <c r="E149" s="61" t="s">
        <v>305</v>
      </c>
      <c r="F149" s="60">
        <v>0</v>
      </c>
      <c r="G149" s="59">
        <f t="shared" si="7"/>
        <v>0</v>
      </c>
    </row>
    <row r="150" spans="1:7" ht="30">
      <c r="A150" s="65" t="s">
        <v>481</v>
      </c>
      <c r="B150" s="64" t="s">
        <v>410</v>
      </c>
      <c r="C150" s="63" t="s">
        <v>409</v>
      </c>
      <c r="D150" s="62">
        <v>1</v>
      </c>
      <c r="E150" s="61" t="s">
        <v>305</v>
      </c>
      <c r="F150" s="60">
        <v>0</v>
      </c>
      <c r="G150" s="59">
        <f t="shared" si="7"/>
        <v>0</v>
      </c>
    </row>
    <row r="151" spans="1:7" ht="90">
      <c r="A151" s="65" t="s">
        <v>480</v>
      </c>
      <c r="B151" s="64" t="s">
        <v>406</v>
      </c>
      <c r="C151" s="63" t="s">
        <v>320</v>
      </c>
      <c r="D151" s="62">
        <v>10</v>
      </c>
      <c r="E151" s="61" t="s">
        <v>305</v>
      </c>
      <c r="F151" s="60">
        <v>0</v>
      </c>
      <c r="G151" s="59">
        <f t="shared" si="7"/>
        <v>0</v>
      </c>
    </row>
    <row r="152" spans="1:7" s="66" customFormat="1">
      <c r="A152" s="72" t="s">
        <v>479</v>
      </c>
      <c r="B152" s="71" t="s">
        <v>478</v>
      </c>
      <c r="C152" s="70" t="s">
        <v>313</v>
      </c>
      <c r="D152" s="69" t="s">
        <v>313</v>
      </c>
      <c r="E152" s="68" t="s">
        <v>313</v>
      </c>
      <c r="F152" s="60"/>
      <c r="G152" s="67">
        <f>G153+G175</f>
        <v>0</v>
      </c>
    </row>
    <row r="153" spans="1:7" s="66" customFormat="1">
      <c r="A153" s="72" t="s">
        <v>477</v>
      </c>
      <c r="B153" s="71" t="s">
        <v>386</v>
      </c>
      <c r="C153" s="70" t="s">
        <v>313</v>
      </c>
      <c r="D153" s="69" t="s">
        <v>313</v>
      </c>
      <c r="E153" s="68" t="s">
        <v>313</v>
      </c>
      <c r="F153" s="60"/>
      <c r="G153" s="67">
        <f>SUM(G154:G174)</f>
        <v>0</v>
      </c>
    </row>
    <row r="154" spans="1:7" ht="409.5">
      <c r="A154" s="65" t="s">
        <v>476</v>
      </c>
      <c r="B154" s="64" t="s">
        <v>475</v>
      </c>
      <c r="C154" s="63" t="s">
        <v>474</v>
      </c>
      <c r="D154" s="62">
        <v>1</v>
      </c>
      <c r="E154" s="61" t="s">
        <v>309</v>
      </c>
      <c r="F154" s="60">
        <v>0</v>
      </c>
      <c r="G154" s="59">
        <f t="shared" ref="G154:G165" si="8">D154*F154</f>
        <v>0</v>
      </c>
    </row>
    <row r="155" spans="1:7" ht="105">
      <c r="A155" s="65" t="s">
        <v>473</v>
      </c>
      <c r="B155" s="64" t="s">
        <v>472</v>
      </c>
      <c r="C155" s="63" t="s">
        <v>471</v>
      </c>
      <c r="D155" s="62">
        <v>1</v>
      </c>
      <c r="E155" s="61" t="s">
        <v>305</v>
      </c>
      <c r="F155" s="60">
        <v>0</v>
      </c>
      <c r="G155" s="59">
        <f t="shared" si="8"/>
        <v>0</v>
      </c>
    </row>
    <row r="156" spans="1:7" ht="120">
      <c r="A156" s="65" t="s">
        <v>470</v>
      </c>
      <c r="B156" s="64" t="s">
        <v>311</v>
      </c>
      <c r="C156" s="63" t="s">
        <v>469</v>
      </c>
      <c r="D156" s="62">
        <v>200</v>
      </c>
      <c r="E156" s="61" t="s">
        <v>309</v>
      </c>
      <c r="F156" s="60">
        <v>0</v>
      </c>
      <c r="G156" s="59">
        <f t="shared" si="8"/>
        <v>0</v>
      </c>
    </row>
    <row r="157" spans="1:7" ht="60">
      <c r="A157" s="65" t="s">
        <v>468</v>
      </c>
      <c r="B157" s="64" t="s">
        <v>467</v>
      </c>
      <c r="C157" s="63" t="s">
        <v>466</v>
      </c>
      <c r="D157" s="62">
        <v>1</v>
      </c>
      <c r="E157" s="61" t="s">
        <v>305</v>
      </c>
      <c r="F157" s="60">
        <v>0</v>
      </c>
      <c r="G157" s="59">
        <f t="shared" si="8"/>
        <v>0</v>
      </c>
    </row>
    <row r="158" spans="1:7" ht="30">
      <c r="A158" s="65" t="s">
        <v>465</v>
      </c>
      <c r="B158" s="64" t="s">
        <v>464</v>
      </c>
      <c r="C158" s="63" t="s">
        <v>463</v>
      </c>
      <c r="D158" s="62">
        <v>1</v>
      </c>
      <c r="E158" s="61" t="s">
        <v>305</v>
      </c>
      <c r="F158" s="60">
        <v>0</v>
      </c>
      <c r="G158" s="59">
        <f t="shared" si="8"/>
        <v>0</v>
      </c>
    </row>
    <row r="159" spans="1:7" ht="45">
      <c r="A159" s="65" t="s">
        <v>462</v>
      </c>
      <c r="B159" s="64" t="s">
        <v>461</v>
      </c>
      <c r="C159" s="63" t="s">
        <v>460</v>
      </c>
      <c r="D159" s="62">
        <v>2</v>
      </c>
      <c r="E159" s="61" t="s">
        <v>305</v>
      </c>
      <c r="F159" s="60">
        <v>0</v>
      </c>
      <c r="G159" s="59">
        <f t="shared" si="8"/>
        <v>0</v>
      </c>
    </row>
    <row r="160" spans="1:7" ht="210">
      <c r="A160" s="65" t="s">
        <v>459</v>
      </c>
      <c r="B160" s="64" t="s">
        <v>382</v>
      </c>
      <c r="C160" s="63" t="s">
        <v>381</v>
      </c>
      <c r="D160" s="62">
        <v>2</v>
      </c>
      <c r="E160" s="61" t="s">
        <v>305</v>
      </c>
      <c r="F160" s="60">
        <v>0</v>
      </c>
      <c r="G160" s="59">
        <f t="shared" si="8"/>
        <v>0</v>
      </c>
    </row>
    <row r="161" spans="1:7" ht="165">
      <c r="A161" s="65" t="s">
        <v>458</v>
      </c>
      <c r="B161" s="64" t="s">
        <v>457</v>
      </c>
      <c r="C161" s="63" t="s">
        <v>456</v>
      </c>
      <c r="D161" s="62">
        <v>5</v>
      </c>
      <c r="E161" s="61" t="s">
        <v>305</v>
      </c>
      <c r="F161" s="60">
        <v>0</v>
      </c>
      <c r="G161" s="59">
        <f t="shared" si="8"/>
        <v>0</v>
      </c>
    </row>
    <row r="162" spans="1:7" ht="409.5">
      <c r="A162" s="65" t="s">
        <v>455</v>
      </c>
      <c r="B162" s="64" t="s">
        <v>454</v>
      </c>
      <c r="C162" s="63" t="s">
        <v>453</v>
      </c>
      <c r="D162" s="62">
        <v>5</v>
      </c>
      <c r="E162" s="61" t="s">
        <v>305</v>
      </c>
      <c r="F162" s="60">
        <v>0</v>
      </c>
      <c r="G162" s="59">
        <f t="shared" si="8"/>
        <v>0</v>
      </c>
    </row>
    <row r="163" spans="1:7" ht="360">
      <c r="A163" s="65" t="s">
        <v>452</v>
      </c>
      <c r="B163" s="64" t="s">
        <v>379</v>
      </c>
      <c r="C163" s="63" t="s">
        <v>451</v>
      </c>
      <c r="D163" s="62">
        <v>2</v>
      </c>
      <c r="E163" s="61" t="s">
        <v>305</v>
      </c>
      <c r="F163" s="60">
        <v>0</v>
      </c>
      <c r="G163" s="59">
        <f t="shared" si="8"/>
        <v>0</v>
      </c>
    </row>
    <row r="164" spans="1:7" ht="180">
      <c r="A164" s="65" t="s">
        <v>450</v>
      </c>
      <c r="B164" s="64" t="s">
        <v>449</v>
      </c>
      <c r="C164" s="63" t="s">
        <v>375</v>
      </c>
      <c r="D164" s="62">
        <v>2</v>
      </c>
      <c r="E164" s="61" t="s">
        <v>305</v>
      </c>
      <c r="F164" s="60">
        <v>0</v>
      </c>
      <c r="G164" s="59">
        <f t="shared" si="8"/>
        <v>0</v>
      </c>
    </row>
    <row r="165" spans="1:7" ht="30">
      <c r="A165" s="65" t="s">
        <v>448</v>
      </c>
      <c r="B165" s="64" t="s">
        <v>447</v>
      </c>
      <c r="C165" s="63" t="s">
        <v>372</v>
      </c>
      <c r="D165" s="62">
        <v>2</v>
      </c>
      <c r="E165" s="61" t="s">
        <v>305</v>
      </c>
      <c r="F165" s="60">
        <v>0</v>
      </c>
      <c r="G165" s="59">
        <f t="shared" si="8"/>
        <v>0</v>
      </c>
    </row>
    <row r="166" spans="1:7" ht="45">
      <c r="A166" s="65" t="s">
        <v>446</v>
      </c>
      <c r="B166" s="64" t="s">
        <v>370</v>
      </c>
      <c r="C166" s="63" t="s">
        <v>445</v>
      </c>
      <c r="D166" s="62">
        <v>2</v>
      </c>
      <c r="E166" s="61" t="s">
        <v>305</v>
      </c>
      <c r="F166" s="60">
        <v>0</v>
      </c>
      <c r="G166" s="59" t="s">
        <v>319</v>
      </c>
    </row>
    <row r="167" spans="1:7" ht="45">
      <c r="A167" s="65" t="s">
        <v>444</v>
      </c>
      <c r="B167" s="64" t="s">
        <v>368</v>
      </c>
      <c r="C167" s="63" t="s">
        <v>443</v>
      </c>
      <c r="D167" s="62">
        <v>2</v>
      </c>
      <c r="E167" s="61" t="s">
        <v>305</v>
      </c>
      <c r="F167" s="60">
        <v>0</v>
      </c>
      <c r="G167" s="59" t="s">
        <v>319</v>
      </c>
    </row>
    <row r="168" spans="1:7">
      <c r="A168" s="65" t="s">
        <v>442</v>
      </c>
      <c r="B168" s="64" t="s">
        <v>366</v>
      </c>
      <c r="C168" s="63" t="s">
        <v>313</v>
      </c>
      <c r="D168" s="62">
        <v>2</v>
      </c>
      <c r="E168" s="61" t="s">
        <v>305</v>
      </c>
      <c r="F168" s="60">
        <v>0</v>
      </c>
      <c r="G168" s="59" t="s">
        <v>319</v>
      </c>
    </row>
    <row r="169" spans="1:7" ht="30">
      <c r="A169" s="65" t="s">
        <v>441</v>
      </c>
      <c r="B169" s="64" t="s">
        <v>364</v>
      </c>
      <c r="C169" s="63" t="s">
        <v>440</v>
      </c>
      <c r="D169" s="62">
        <v>2</v>
      </c>
      <c r="E169" s="61" t="s">
        <v>305</v>
      </c>
      <c r="F169" s="60">
        <v>0</v>
      </c>
      <c r="G169" s="59" t="s">
        <v>319</v>
      </c>
    </row>
    <row r="170" spans="1:7" ht="30">
      <c r="A170" s="65" t="s">
        <v>439</v>
      </c>
      <c r="B170" s="64" t="s">
        <v>362</v>
      </c>
      <c r="C170" s="63" t="s">
        <v>438</v>
      </c>
      <c r="D170" s="62">
        <v>2</v>
      </c>
      <c r="E170" s="61" t="s">
        <v>305</v>
      </c>
      <c r="F170" s="60">
        <v>0</v>
      </c>
      <c r="G170" s="59" t="s">
        <v>319</v>
      </c>
    </row>
    <row r="171" spans="1:7">
      <c r="A171" s="65" t="s">
        <v>437</v>
      </c>
      <c r="B171" s="64" t="s">
        <v>360</v>
      </c>
      <c r="C171" s="63" t="s">
        <v>436</v>
      </c>
      <c r="D171" s="62">
        <v>2</v>
      </c>
      <c r="E171" s="61" t="s">
        <v>305</v>
      </c>
      <c r="F171" s="60">
        <v>0</v>
      </c>
      <c r="G171" s="59" t="s">
        <v>319</v>
      </c>
    </row>
    <row r="172" spans="1:7" ht="30">
      <c r="A172" s="65" t="s">
        <v>435</v>
      </c>
      <c r="B172" s="64" t="s">
        <v>358</v>
      </c>
      <c r="C172" s="63" t="s">
        <v>357</v>
      </c>
      <c r="D172" s="62">
        <v>2</v>
      </c>
      <c r="E172" s="61" t="s">
        <v>305</v>
      </c>
      <c r="F172" s="60">
        <v>0</v>
      </c>
      <c r="G172" s="59">
        <f>D172*F172</f>
        <v>0</v>
      </c>
    </row>
    <row r="173" spans="1:7">
      <c r="A173" s="65" t="s">
        <v>434</v>
      </c>
      <c r="B173" s="64" t="s">
        <v>433</v>
      </c>
      <c r="C173" s="64" t="s">
        <v>433</v>
      </c>
      <c r="D173" s="62">
        <v>2</v>
      </c>
      <c r="E173" s="61" t="s">
        <v>305</v>
      </c>
      <c r="F173" s="60">
        <v>0</v>
      </c>
      <c r="G173" s="59">
        <f>D173*F173</f>
        <v>0</v>
      </c>
    </row>
    <row r="174" spans="1:7" ht="409.5">
      <c r="A174" s="65" t="s">
        <v>432</v>
      </c>
      <c r="B174" s="64" t="s">
        <v>431</v>
      </c>
      <c r="C174" s="63" t="s">
        <v>430</v>
      </c>
      <c r="D174" s="62">
        <v>2</v>
      </c>
      <c r="E174" s="61" t="s">
        <v>305</v>
      </c>
      <c r="F174" s="60">
        <v>0</v>
      </c>
      <c r="G174" s="59">
        <f>D174*F174</f>
        <v>0</v>
      </c>
    </row>
    <row r="175" spans="1:7" s="66" customFormat="1">
      <c r="A175" s="72" t="s">
        <v>429</v>
      </c>
      <c r="B175" s="71" t="s">
        <v>350</v>
      </c>
      <c r="C175" s="70" t="s">
        <v>313</v>
      </c>
      <c r="D175" s="69" t="s">
        <v>313</v>
      </c>
      <c r="E175" s="68" t="s">
        <v>313</v>
      </c>
      <c r="F175" s="60"/>
      <c r="G175" s="67">
        <f>SUM(G176:G188)</f>
        <v>0</v>
      </c>
    </row>
    <row r="176" spans="1:7" ht="45">
      <c r="A176" s="65" t="s">
        <v>428</v>
      </c>
      <c r="B176" s="64" t="s">
        <v>427</v>
      </c>
      <c r="C176" s="63" t="s">
        <v>426</v>
      </c>
      <c r="D176" s="62">
        <v>1</v>
      </c>
      <c r="E176" s="61" t="s">
        <v>305</v>
      </c>
      <c r="F176" s="60">
        <v>0</v>
      </c>
      <c r="G176" s="59">
        <f t="shared" ref="G176:G184" si="9">D176*F176</f>
        <v>0</v>
      </c>
    </row>
    <row r="177" spans="1:7" ht="45">
      <c r="A177" s="65" t="s">
        <v>425</v>
      </c>
      <c r="B177" s="64" t="s">
        <v>424</v>
      </c>
      <c r="C177" s="63" t="s">
        <v>328</v>
      </c>
      <c r="D177" s="62">
        <v>300</v>
      </c>
      <c r="E177" s="61" t="s">
        <v>309</v>
      </c>
      <c r="F177" s="60">
        <v>0</v>
      </c>
      <c r="G177" s="59">
        <f t="shared" si="9"/>
        <v>0</v>
      </c>
    </row>
    <row r="178" spans="1:7" ht="30">
      <c r="A178" s="65" t="s">
        <v>423</v>
      </c>
      <c r="B178" s="64" t="s">
        <v>422</v>
      </c>
      <c r="C178" s="63" t="s">
        <v>347</v>
      </c>
      <c r="D178" s="62">
        <v>25</v>
      </c>
      <c r="E178" s="61" t="s">
        <v>305</v>
      </c>
      <c r="F178" s="60">
        <v>0</v>
      </c>
      <c r="G178" s="59">
        <f t="shared" si="9"/>
        <v>0</v>
      </c>
    </row>
    <row r="179" spans="1:7" ht="409.5">
      <c r="A179" s="65" t="s">
        <v>421</v>
      </c>
      <c r="B179" s="64" t="s">
        <v>420</v>
      </c>
      <c r="C179" s="63" t="s">
        <v>419</v>
      </c>
      <c r="D179" s="62">
        <v>1</v>
      </c>
      <c r="E179" s="61" t="s">
        <v>305</v>
      </c>
      <c r="F179" s="60">
        <v>0</v>
      </c>
      <c r="G179" s="59">
        <f t="shared" si="9"/>
        <v>0</v>
      </c>
    </row>
    <row r="180" spans="1:7" ht="409.5">
      <c r="A180" s="65" t="s">
        <v>418</v>
      </c>
      <c r="B180" s="64" t="s">
        <v>340</v>
      </c>
      <c r="C180" s="63" t="s">
        <v>316</v>
      </c>
      <c r="D180" s="62">
        <v>19</v>
      </c>
      <c r="E180" s="61" t="s">
        <v>305</v>
      </c>
      <c r="F180" s="60">
        <v>0</v>
      </c>
      <c r="G180" s="59">
        <f t="shared" si="9"/>
        <v>0</v>
      </c>
    </row>
    <row r="181" spans="1:7" ht="225">
      <c r="A181" s="65" t="s">
        <v>417</v>
      </c>
      <c r="B181" s="64" t="s">
        <v>416</v>
      </c>
      <c r="C181" s="63" t="s">
        <v>415</v>
      </c>
      <c r="D181" s="62">
        <v>5</v>
      </c>
      <c r="E181" s="61" t="s">
        <v>305</v>
      </c>
      <c r="F181" s="60">
        <v>0</v>
      </c>
      <c r="G181" s="59">
        <f t="shared" si="9"/>
        <v>0</v>
      </c>
    </row>
    <row r="182" spans="1:7">
      <c r="A182" s="65" t="s">
        <v>414</v>
      </c>
      <c r="B182" s="64" t="s">
        <v>413</v>
      </c>
      <c r="C182" s="63" t="s">
        <v>412</v>
      </c>
      <c r="D182" s="62">
        <v>10</v>
      </c>
      <c r="E182" s="61" t="s">
        <v>305</v>
      </c>
      <c r="F182" s="60">
        <v>0</v>
      </c>
      <c r="G182" s="59">
        <f t="shared" si="9"/>
        <v>0</v>
      </c>
    </row>
    <row r="183" spans="1:7" ht="30">
      <c r="A183" s="65" t="s">
        <v>411</v>
      </c>
      <c r="B183" s="64" t="s">
        <v>410</v>
      </c>
      <c r="C183" s="63" t="s">
        <v>409</v>
      </c>
      <c r="D183" s="62">
        <v>1</v>
      </c>
      <c r="E183" s="61" t="s">
        <v>305</v>
      </c>
      <c r="F183" s="60">
        <v>0</v>
      </c>
      <c r="G183" s="59">
        <f t="shared" si="9"/>
        <v>0</v>
      </c>
    </row>
    <row r="184" spans="1:7" ht="45">
      <c r="A184" s="65" t="s">
        <v>408</v>
      </c>
      <c r="B184" s="64" t="s">
        <v>324</v>
      </c>
      <c r="C184" s="63" t="s">
        <v>323</v>
      </c>
      <c r="D184" s="62">
        <v>10</v>
      </c>
      <c r="E184" s="61" t="s">
        <v>305</v>
      </c>
      <c r="F184" s="60">
        <v>0</v>
      </c>
      <c r="G184" s="59">
        <f t="shared" si="9"/>
        <v>0</v>
      </c>
    </row>
    <row r="185" spans="1:7" ht="90">
      <c r="A185" s="65" t="s">
        <v>407</v>
      </c>
      <c r="B185" s="64" t="s">
        <v>406</v>
      </c>
      <c r="C185" s="73" t="s">
        <v>320</v>
      </c>
      <c r="D185" s="62">
        <v>10</v>
      </c>
      <c r="E185" s="61" t="s">
        <v>305</v>
      </c>
      <c r="F185" s="60">
        <v>0</v>
      </c>
      <c r="G185" s="59" t="s">
        <v>319</v>
      </c>
    </row>
    <row r="186" spans="1:7">
      <c r="A186" s="65" t="s">
        <v>405</v>
      </c>
      <c r="B186" s="64" t="s">
        <v>404</v>
      </c>
      <c r="C186" s="63" t="s">
        <v>313</v>
      </c>
      <c r="D186" s="62">
        <v>65</v>
      </c>
      <c r="E186" s="61" t="s">
        <v>309</v>
      </c>
      <c r="F186" s="60">
        <v>0</v>
      </c>
      <c r="G186" s="59">
        <f>D186*F186</f>
        <v>0</v>
      </c>
    </row>
    <row r="187" spans="1:7">
      <c r="A187" s="65" t="s">
        <v>403</v>
      </c>
      <c r="B187" s="64" t="s">
        <v>402</v>
      </c>
      <c r="C187" s="63" t="s">
        <v>401</v>
      </c>
      <c r="D187" s="62">
        <v>50</v>
      </c>
      <c r="E187" s="61" t="s">
        <v>309</v>
      </c>
      <c r="F187" s="60">
        <v>0</v>
      </c>
      <c r="G187" s="59">
        <f>D187*F187</f>
        <v>0</v>
      </c>
    </row>
    <row r="188" spans="1:7">
      <c r="A188" s="65" t="s">
        <v>400</v>
      </c>
      <c r="B188" s="64" t="s">
        <v>399</v>
      </c>
      <c r="C188" s="63" t="s">
        <v>313</v>
      </c>
      <c r="D188" s="62">
        <v>12</v>
      </c>
      <c r="E188" s="61" t="s">
        <v>305</v>
      </c>
      <c r="F188" s="60">
        <v>0</v>
      </c>
      <c r="G188" s="59">
        <f>D188*F188</f>
        <v>0</v>
      </c>
    </row>
    <row r="189" spans="1:7" s="66" customFormat="1">
      <c r="A189" s="72" t="s">
        <v>398</v>
      </c>
      <c r="B189" s="71" t="s">
        <v>397</v>
      </c>
      <c r="C189" s="70" t="s">
        <v>313</v>
      </c>
      <c r="D189" s="69" t="s">
        <v>313</v>
      </c>
      <c r="E189" s="68" t="s">
        <v>313</v>
      </c>
      <c r="F189" s="60"/>
      <c r="G189" s="67">
        <f>SUM(G190:G190)</f>
        <v>0</v>
      </c>
    </row>
    <row r="190" spans="1:7" s="66" customFormat="1">
      <c r="A190" s="72" t="s">
        <v>396</v>
      </c>
      <c r="B190" s="71" t="s">
        <v>350</v>
      </c>
      <c r="C190" s="70" t="s">
        <v>313</v>
      </c>
      <c r="D190" s="69" t="s">
        <v>313</v>
      </c>
      <c r="E190" s="68" t="s">
        <v>313</v>
      </c>
      <c r="F190" s="60"/>
      <c r="G190" s="67">
        <f>SUM(G191:G193)</f>
        <v>0</v>
      </c>
    </row>
    <row r="191" spans="1:7">
      <c r="A191" s="65" t="s">
        <v>395</v>
      </c>
      <c r="B191" s="64" t="s">
        <v>394</v>
      </c>
      <c r="C191" s="63" t="s">
        <v>313</v>
      </c>
      <c r="D191" s="62">
        <v>1</v>
      </c>
      <c r="E191" s="61" t="s">
        <v>305</v>
      </c>
      <c r="F191" s="60">
        <v>0</v>
      </c>
      <c r="G191" s="59">
        <f>D191*F191</f>
        <v>0</v>
      </c>
    </row>
    <row r="192" spans="1:7">
      <c r="A192" s="65" t="s">
        <v>393</v>
      </c>
      <c r="B192" s="64" t="s">
        <v>392</v>
      </c>
      <c r="C192" s="63" t="s">
        <v>313</v>
      </c>
      <c r="D192" s="62">
        <v>25</v>
      </c>
      <c r="E192" s="61" t="s">
        <v>305</v>
      </c>
      <c r="F192" s="60">
        <v>0</v>
      </c>
      <c r="G192" s="59">
        <f>D192*F192</f>
        <v>0</v>
      </c>
    </row>
    <row r="193" spans="1:7" ht="409.5">
      <c r="A193" s="65" t="s">
        <v>391</v>
      </c>
      <c r="B193" s="64" t="s">
        <v>390</v>
      </c>
      <c r="C193" s="63" t="s">
        <v>316</v>
      </c>
      <c r="D193" s="62">
        <v>2</v>
      </c>
      <c r="E193" s="61" t="s">
        <v>305</v>
      </c>
      <c r="F193" s="60">
        <v>0</v>
      </c>
      <c r="G193" s="59">
        <f>D193*F193</f>
        <v>0</v>
      </c>
    </row>
    <row r="194" spans="1:7" s="66" customFormat="1">
      <c r="A194" s="72" t="s">
        <v>389</v>
      </c>
      <c r="B194" s="71" t="s">
        <v>388</v>
      </c>
      <c r="C194" s="70" t="s">
        <v>313</v>
      </c>
      <c r="D194" s="69" t="s">
        <v>313</v>
      </c>
      <c r="E194" s="68" t="s">
        <v>313</v>
      </c>
      <c r="F194" s="60"/>
      <c r="G194" s="67">
        <f>SUM(G195:G195)</f>
        <v>0</v>
      </c>
    </row>
    <row r="195" spans="1:7" s="66" customFormat="1">
      <c r="A195" s="72" t="s">
        <v>387</v>
      </c>
      <c r="B195" s="71" t="s">
        <v>386</v>
      </c>
      <c r="C195" s="70" t="s">
        <v>313</v>
      </c>
      <c r="D195" s="69" t="s">
        <v>313</v>
      </c>
      <c r="E195" s="68" t="s">
        <v>313</v>
      </c>
      <c r="F195" s="60"/>
      <c r="G195" s="67">
        <f>SUM(G196:G208)</f>
        <v>0</v>
      </c>
    </row>
    <row r="196" spans="1:7">
      <c r="A196" s="65" t="s">
        <v>385</v>
      </c>
      <c r="B196" s="64" t="s">
        <v>384</v>
      </c>
      <c r="C196" s="63" t="s">
        <v>384</v>
      </c>
      <c r="D196" s="62">
        <v>2</v>
      </c>
      <c r="E196" s="61" t="s">
        <v>305</v>
      </c>
      <c r="F196" s="60">
        <v>0</v>
      </c>
      <c r="G196" s="59">
        <f>D196*F196</f>
        <v>0</v>
      </c>
    </row>
    <row r="197" spans="1:7" ht="210">
      <c r="A197" s="65" t="s">
        <v>383</v>
      </c>
      <c r="B197" s="64" t="s">
        <v>382</v>
      </c>
      <c r="C197" s="63" t="s">
        <v>381</v>
      </c>
      <c r="D197" s="62">
        <v>2</v>
      </c>
      <c r="E197" s="61" t="s">
        <v>305</v>
      </c>
      <c r="F197" s="60">
        <v>0</v>
      </c>
      <c r="G197" s="59">
        <f>D197*F197</f>
        <v>0</v>
      </c>
    </row>
    <row r="198" spans="1:7" ht="375">
      <c r="A198" s="65" t="s">
        <v>380</v>
      </c>
      <c r="B198" s="64" t="s">
        <v>379</v>
      </c>
      <c r="C198" s="63" t="s">
        <v>378</v>
      </c>
      <c r="D198" s="62">
        <v>6</v>
      </c>
      <c r="E198" s="61" t="s">
        <v>305</v>
      </c>
      <c r="F198" s="60">
        <v>0</v>
      </c>
      <c r="G198" s="59">
        <f>D198*F198</f>
        <v>0</v>
      </c>
    </row>
    <row r="199" spans="1:7" ht="180">
      <c r="A199" s="65" t="s">
        <v>377</v>
      </c>
      <c r="B199" s="64" t="s">
        <v>376</v>
      </c>
      <c r="C199" s="63" t="s">
        <v>375</v>
      </c>
      <c r="D199" s="62">
        <v>6</v>
      </c>
      <c r="E199" s="61" t="s">
        <v>305</v>
      </c>
      <c r="F199" s="60">
        <v>0</v>
      </c>
      <c r="G199" s="59">
        <f>D199*F199</f>
        <v>0</v>
      </c>
    </row>
    <row r="200" spans="1:7" ht="30">
      <c r="A200" s="65" t="s">
        <v>374</v>
      </c>
      <c r="B200" s="64" t="s">
        <v>373</v>
      </c>
      <c r="C200" s="63" t="s">
        <v>372</v>
      </c>
      <c r="D200" s="62">
        <v>6</v>
      </c>
      <c r="E200" s="61" t="s">
        <v>305</v>
      </c>
      <c r="F200" s="60">
        <v>0</v>
      </c>
      <c r="G200" s="59">
        <f>D200*F200</f>
        <v>0</v>
      </c>
    </row>
    <row r="201" spans="1:7">
      <c r="A201" s="65" t="s">
        <v>371</v>
      </c>
      <c r="B201" s="64" t="s">
        <v>370</v>
      </c>
      <c r="C201" s="63" t="s">
        <v>313</v>
      </c>
      <c r="D201" s="62">
        <v>2</v>
      </c>
      <c r="E201" s="61" t="s">
        <v>305</v>
      </c>
      <c r="F201" s="60">
        <v>0</v>
      </c>
      <c r="G201" s="59" t="s">
        <v>319</v>
      </c>
    </row>
    <row r="202" spans="1:7">
      <c r="A202" s="65" t="s">
        <v>369</v>
      </c>
      <c r="B202" s="64" t="s">
        <v>368</v>
      </c>
      <c r="C202" s="63" t="s">
        <v>313</v>
      </c>
      <c r="D202" s="62">
        <v>6</v>
      </c>
      <c r="E202" s="61" t="s">
        <v>305</v>
      </c>
      <c r="F202" s="60">
        <v>0</v>
      </c>
      <c r="G202" s="59" t="s">
        <v>319</v>
      </c>
    </row>
    <row r="203" spans="1:7">
      <c r="A203" s="65" t="s">
        <v>367</v>
      </c>
      <c r="B203" s="64" t="s">
        <v>366</v>
      </c>
      <c r="C203" s="63" t="s">
        <v>313</v>
      </c>
      <c r="D203" s="62">
        <v>6</v>
      </c>
      <c r="E203" s="61" t="s">
        <v>305</v>
      </c>
      <c r="F203" s="60">
        <v>0</v>
      </c>
      <c r="G203" s="59" t="s">
        <v>319</v>
      </c>
    </row>
    <row r="204" spans="1:7">
      <c r="A204" s="65" t="s">
        <v>365</v>
      </c>
      <c r="B204" s="64" t="s">
        <v>364</v>
      </c>
      <c r="C204" s="63" t="s">
        <v>313</v>
      </c>
      <c r="D204" s="62">
        <v>6</v>
      </c>
      <c r="E204" s="61" t="s">
        <v>305</v>
      </c>
      <c r="F204" s="60">
        <v>0</v>
      </c>
      <c r="G204" s="59" t="s">
        <v>319</v>
      </c>
    </row>
    <row r="205" spans="1:7">
      <c r="A205" s="65" t="s">
        <v>363</v>
      </c>
      <c r="B205" s="64" t="s">
        <v>362</v>
      </c>
      <c r="C205" s="63" t="s">
        <v>313</v>
      </c>
      <c r="D205" s="62">
        <v>6</v>
      </c>
      <c r="E205" s="61" t="s">
        <v>305</v>
      </c>
      <c r="F205" s="60">
        <v>0</v>
      </c>
      <c r="G205" s="59" t="s">
        <v>319</v>
      </c>
    </row>
    <row r="206" spans="1:7">
      <c r="A206" s="65" t="s">
        <v>361</v>
      </c>
      <c r="B206" s="64" t="s">
        <v>360</v>
      </c>
      <c r="C206" s="63" t="s">
        <v>313</v>
      </c>
      <c r="D206" s="62">
        <v>2</v>
      </c>
      <c r="E206" s="61" t="s">
        <v>305</v>
      </c>
      <c r="F206" s="60">
        <v>0</v>
      </c>
      <c r="G206" s="59" t="s">
        <v>319</v>
      </c>
    </row>
    <row r="207" spans="1:7" ht="30">
      <c r="A207" s="65" t="s">
        <v>359</v>
      </c>
      <c r="B207" s="64" t="s">
        <v>358</v>
      </c>
      <c r="C207" s="63" t="s">
        <v>357</v>
      </c>
      <c r="D207" s="62">
        <v>2</v>
      </c>
      <c r="E207" s="61" t="s">
        <v>305</v>
      </c>
      <c r="F207" s="60">
        <v>0</v>
      </c>
      <c r="G207" s="59">
        <f>D207*F207</f>
        <v>0</v>
      </c>
    </row>
    <row r="208" spans="1:7">
      <c r="A208" s="65" t="s">
        <v>356</v>
      </c>
      <c r="B208" s="64" t="s">
        <v>355</v>
      </c>
      <c r="C208" s="63" t="s">
        <v>354</v>
      </c>
      <c r="D208" s="62">
        <v>2</v>
      </c>
      <c r="E208" s="61" t="s">
        <v>305</v>
      </c>
      <c r="F208" s="60">
        <v>0</v>
      </c>
      <c r="G208" s="59">
        <f>D208*F208</f>
        <v>0</v>
      </c>
    </row>
    <row r="209" spans="1:7" s="66" customFormat="1">
      <c r="A209" s="72" t="s">
        <v>353</v>
      </c>
      <c r="B209" s="71" t="s">
        <v>352</v>
      </c>
      <c r="C209" s="70" t="s">
        <v>313</v>
      </c>
      <c r="D209" s="69" t="s">
        <v>313</v>
      </c>
      <c r="E209" s="68" t="s">
        <v>313</v>
      </c>
      <c r="F209" s="60"/>
      <c r="G209" s="67">
        <f>SUM(G210:G210)</f>
        <v>0</v>
      </c>
    </row>
    <row r="210" spans="1:7" s="66" customFormat="1">
      <c r="A210" s="72" t="s">
        <v>351</v>
      </c>
      <c r="B210" s="71" t="s">
        <v>350</v>
      </c>
      <c r="C210" s="70" t="s">
        <v>313</v>
      </c>
      <c r="D210" s="69" t="s">
        <v>313</v>
      </c>
      <c r="E210" s="68" t="s">
        <v>313</v>
      </c>
      <c r="F210" s="60"/>
      <c r="G210" s="67">
        <f>SUM(G211:G216)</f>
        <v>0</v>
      </c>
    </row>
    <row r="211" spans="1:7">
      <c r="A211" s="65" t="s">
        <v>349</v>
      </c>
      <c r="B211" s="64" t="s">
        <v>328</v>
      </c>
      <c r="C211" s="63" t="s">
        <v>313</v>
      </c>
      <c r="D211" s="62">
        <v>100</v>
      </c>
      <c r="E211" s="61" t="s">
        <v>309</v>
      </c>
      <c r="F211" s="60">
        <v>0</v>
      </c>
      <c r="G211" s="59">
        <f t="shared" ref="G211:G216" si="10">D211*F211</f>
        <v>0</v>
      </c>
    </row>
    <row r="212" spans="1:7">
      <c r="A212" s="65" t="s">
        <v>348</v>
      </c>
      <c r="B212" s="64" t="s">
        <v>347</v>
      </c>
      <c r="C212" s="63" t="s">
        <v>313</v>
      </c>
      <c r="D212" s="62">
        <v>10</v>
      </c>
      <c r="E212" s="61" t="s">
        <v>305</v>
      </c>
      <c r="F212" s="60">
        <v>0</v>
      </c>
      <c r="G212" s="59">
        <f t="shared" si="10"/>
        <v>0</v>
      </c>
    </row>
    <row r="213" spans="1:7">
      <c r="A213" s="65" t="s">
        <v>346</v>
      </c>
      <c r="B213" s="64" t="s">
        <v>345</v>
      </c>
      <c r="C213" s="63" t="s">
        <v>313</v>
      </c>
      <c r="D213" s="62">
        <v>10</v>
      </c>
      <c r="E213" s="61" t="s">
        <v>305</v>
      </c>
      <c r="F213" s="60">
        <v>0</v>
      </c>
      <c r="G213" s="59">
        <f t="shared" si="10"/>
        <v>0</v>
      </c>
    </row>
    <row r="214" spans="1:7" ht="30">
      <c r="A214" s="65" t="s">
        <v>344</v>
      </c>
      <c r="B214" s="64" t="s">
        <v>343</v>
      </c>
      <c r="C214" s="63" t="s">
        <v>342</v>
      </c>
      <c r="D214" s="62">
        <v>1</v>
      </c>
      <c r="E214" s="61" t="s">
        <v>305</v>
      </c>
      <c r="F214" s="60">
        <v>0</v>
      </c>
      <c r="G214" s="59">
        <f t="shared" si="10"/>
        <v>0</v>
      </c>
    </row>
    <row r="215" spans="1:7" ht="409.5">
      <c r="A215" s="65" t="s">
        <v>341</v>
      </c>
      <c r="B215" s="64" t="s">
        <v>340</v>
      </c>
      <c r="C215" s="63" t="s">
        <v>316</v>
      </c>
      <c r="D215" s="62">
        <v>4</v>
      </c>
      <c r="E215" s="61" t="s">
        <v>305</v>
      </c>
      <c r="F215" s="60">
        <v>0</v>
      </c>
      <c r="G215" s="59">
        <f t="shared" si="10"/>
        <v>0</v>
      </c>
    </row>
    <row r="216" spans="1:7" ht="285">
      <c r="A216" s="65" t="s">
        <v>339</v>
      </c>
      <c r="B216" s="64" t="s">
        <v>338</v>
      </c>
      <c r="C216" s="63" t="s">
        <v>337</v>
      </c>
      <c r="D216" s="62">
        <v>2</v>
      </c>
      <c r="E216" s="61" t="s">
        <v>305</v>
      </c>
      <c r="F216" s="60">
        <v>0</v>
      </c>
      <c r="G216" s="59">
        <f t="shared" si="10"/>
        <v>0</v>
      </c>
    </row>
    <row r="217" spans="1:7" s="66" customFormat="1">
      <c r="A217" s="72" t="s">
        <v>336</v>
      </c>
      <c r="B217" s="71" t="s">
        <v>335</v>
      </c>
      <c r="C217" s="70" t="s">
        <v>313</v>
      </c>
      <c r="D217" s="69" t="s">
        <v>313</v>
      </c>
      <c r="E217" s="68" t="s">
        <v>313</v>
      </c>
      <c r="F217" s="60"/>
      <c r="G217" s="67">
        <f>G218+G225</f>
        <v>0</v>
      </c>
    </row>
    <row r="218" spans="1:7" s="66" customFormat="1">
      <c r="A218" s="72" t="s">
        <v>334</v>
      </c>
      <c r="B218" s="71" t="s">
        <v>333</v>
      </c>
      <c r="C218" s="70" t="s">
        <v>313</v>
      </c>
      <c r="D218" s="69" t="s">
        <v>313</v>
      </c>
      <c r="E218" s="68" t="s">
        <v>313</v>
      </c>
      <c r="F218" s="60"/>
      <c r="G218" s="67">
        <f>SUM(G219:G224)</f>
        <v>0</v>
      </c>
    </row>
    <row r="219" spans="1:7" ht="30">
      <c r="A219" s="65" t="s">
        <v>332</v>
      </c>
      <c r="B219" s="64" t="s">
        <v>331</v>
      </c>
      <c r="C219" s="63" t="s">
        <v>331</v>
      </c>
      <c r="D219" s="62">
        <v>1</v>
      </c>
      <c r="E219" s="61" t="s">
        <v>305</v>
      </c>
      <c r="F219" s="60">
        <v>0</v>
      </c>
      <c r="G219" s="59">
        <f>D219*F219</f>
        <v>0</v>
      </c>
    </row>
    <row r="220" spans="1:7" ht="45">
      <c r="A220" s="65" t="s">
        <v>330</v>
      </c>
      <c r="B220" s="64" t="s">
        <v>329</v>
      </c>
      <c r="C220" s="63" t="s">
        <v>328</v>
      </c>
      <c r="D220" s="62">
        <v>50</v>
      </c>
      <c r="E220" s="61" t="s">
        <v>309</v>
      </c>
      <c r="F220" s="60">
        <v>0</v>
      </c>
      <c r="G220" s="59">
        <f>D220*F220</f>
        <v>0</v>
      </c>
    </row>
    <row r="221" spans="1:7">
      <c r="A221" s="65" t="s">
        <v>327</v>
      </c>
      <c r="B221" s="64" t="s">
        <v>326</v>
      </c>
      <c r="C221" s="63" t="s">
        <v>313</v>
      </c>
      <c r="D221" s="62">
        <v>15</v>
      </c>
      <c r="E221" s="61" t="s">
        <v>305</v>
      </c>
      <c r="F221" s="60">
        <v>0</v>
      </c>
      <c r="G221" s="59">
        <f>D221*F221</f>
        <v>0</v>
      </c>
    </row>
    <row r="222" spans="1:7" ht="45">
      <c r="A222" s="65" t="s">
        <v>325</v>
      </c>
      <c r="B222" s="64" t="s">
        <v>324</v>
      </c>
      <c r="C222" s="63" t="s">
        <v>323</v>
      </c>
      <c r="D222" s="62">
        <v>4</v>
      </c>
      <c r="E222" s="61" t="s">
        <v>305</v>
      </c>
      <c r="F222" s="60">
        <v>0</v>
      </c>
      <c r="G222" s="59">
        <f>D222*F222</f>
        <v>0</v>
      </c>
    </row>
    <row r="223" spans="1:7" ht="90">
      <c r="A223" s="65" t="s">
        <v>322</v>
      </c>
      <c r="B223" s="64" t="s">
        <v>321</v>
      </c>
      <c r="C223" s="63" t="s">
        <v>320</v>
      </c>
      <c r="D223" s="62">
        <v>4</v>
      </c>
      <c r="E223" s="61" t="s">
        <v>305</v>
      </c>
      <c r="F223" s="60">
        <v>0</v>
      </c>
      <c r="G223" s="59" t="s">
        <v>319</v>
      </c>
    </row>
    <row r="224" spans="1:7" ht="409.5">
      <c r="A224" s="65" t="s">
        <v>318</v>
      </c>
      <c r="B224" s="64" t="s">
        <v>317</v>
      </c>
      <c r="C224" s="63" t="s">
        <v>316</v>
      </c>
      <c r="D224" s="62">
        <v>2</v>
      </c>
      <c r="E224" s="61" t="s">
        <v>305</v>
      </c>
      <c r="F224" s="60">
        <v>0</v>
      </c>
      <c r="G224" s="59">
        <f>D224*F224</f>
        <v>0</v>
      </c>
    </row>
    <row r="225" spans="1:7" s="66" customFormat="1">
      <c r="A225" s="72" t="s">
        <v>315</v>
      </c>
      <c r="B225" s="71" t="s">
        <v>314</v>
      </c>
      <c r="C225" s="70" t="s">
        <v>313</v>
      </c>
      <c r="D225" s="69" t="s">
        <v>313</v>
      </c>
      <c r="E225" s="68" t="s">
        <v>313</v>
      </c>
      <c r="F225" s="60"/>
      <c r="G225" s="67">
        <f>SUM(G226:G227)</f>
        <v>0</v>
      </c>
    </row>
    <row r="226" spans="1:7" ht="45">
      <c r="A226" s="65" t="s">
        <v>312</v>
      </c>
      <c r="B226" s="64" t="s">
        <v>311</v>
      </c>
      <c r="C226" s="63" t="s">
        <v>310</v>
      </c>
      <c r="D226" s="62">
        <v>50</v>
      </c>
      <c r="E226" s="61" t="s">
        <v>309</v>
      </c>
      <c r="F226" s="60">
        <v>0</v>
      </c>
      <c r="G226" s="59">
        <f>D226*F226</f>
        <v>0</v>
      </c>
    </row>
    <row r="227" spans="1:7" ht="409.6" thickBot="1">
      <c r="A227" s="58" t="s">
        <v>308</v>
      </c>
      <c r="B227" s="57" t="s">
        <v>307</v>
      </c>
      <c r="C227" s="56" t="s">
        <v>306</v>
      </c>
      <c r="D227" s="55">
        <v>1</v>
      </c>
      <c r="E227" s="54" t="s">
        <v>305</v>
      </c>
      <c r="F227" s="53">
        <v>0</v>
      </c>
      <c r="G227" s="52">
        <f>D227*F227</f>
        <v>0</v>
      </c>
    </row>
  </sheetData>
  <autoFilter ref="A6:G227"/>
  <mergeCells count="1">
    <mergeCell ref="F5:G5"/>
  </mergeCells>
  <pageMargins left="0.7" right="0.7" top="0.75" bottom="0.75"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12"/>
  <sheetViews>
    <sheetView topLeftCell="B1" zoomScale="145" zoomScaleNormal="145" zoomScaleSheetLayoutView="100" zoomScalePageLayoutView="55" workbookViewId="0">
      <selection activeCell="D72" sqref="D72"/>
    </sheetView>
  </sheetViews>
  <sheetFormatPr baseColWidth="10" defaultRowHeight="15" outlineLevelRow="2"/>
  <cols>
    <col min="2" max="2" width="5" customWidth="1"/>
    <col min="3" max="3" width="34" bestFit="1" customWidth="1"/>
    <col min="4" max="4" width="13.85546875" customWidth="1"/>
    <col min="5" max="12" width="13.7109375" customWidth="1"/>
  </cols>
  <sheetData>
    <row r="1" spans="1:8" ht="15" customHeight="1">
      <c r="B1" s="2"/>
      <c r="C1" s="1"/>
      <c r="D1" s="1"/>
      <c r="E1" s="1"/>
      <c r="F1" s="1"/>
      <c r="G1" s="1"/>
      <c r="H1" s="1"/>
    </row>
    <row r="2" spans="1:8">
      <c r="A2" s="1"/>
      <c r="B2" s="3" t="s">
        <v>266</v>
      </c>
      <c r="C2" s="1"/>
      <c r="D2" s="1"/>
      <c r="E2" s="1"/>
      <c r="F2" s="1"/>
      <c r="G2" s="1"/>
      <c r="H2" s="1"/>
    </row>
    <row r="3" spans="1:8">
      <c r="A3" s="1"/>
      <c r="B3" s="2" t="s">
        <v>269</v>
      </c>
      <c r="C3" s="1"/>
      <c r="D3" s="1"/>
      <c r="E3" s="1"/>
      <c r="F3" s="1"/>
      <c r="G3" s="1"/>
      <c r="H3" s="1"/>
    </row>
    <row r="4" spans="1:8">
      <c r="A4" s="1"/>
      <c r="B4" s="2" t="s">
        <v>268</v>
      </c>
      <c r="C4" s="1"/>
      <c r="D4" s="1"/>
      <c r="E4" s="1"/>
      <c r="F4" s="1"/>
      <c r="G4" s="1"/>
      <c r="H4" s="1"/>
    </row>
    <row r="5" spans="1:8" ht="70.5" customHeight="1" thickBot="1">
      <c r="A5" s="1"/>
      <c r="B5" s="33" t="s">
        <v>264</v>
      </c>
      <c r="C5" s="33" t="s">
        <v>265</v>
      </c>
      <c r="D5" s="24"/>
      <c r="E5" s="24"/>
      <c r="F5" s="24"/>
      <c r="G5" s="24"/>
      <c r="H5" s="25"/>
    </row>
    <row r="6" spans="1:8" ht="9" customHeight="1">
      <c r="A6" s="1"/>
      <c r="B6" s="4"/>
      <c r="C6" s="23"/>
      <c r="D6" s="5"/>
      <c r="E6" s="9"/>
      <c r="F6" s="5"/>
      <c r="G6" s="5"/>
      <c r="H6" s="5"/>
    </row>
    <row r="7" spans="1:8">
      <c r="A7" s="1"/>
      <c r="B7" s="19"/>
      <c r="C7" s="14" t="s">
        <v>95</v>
      </c>
      <c r="D7" s="7">
        <f>SUM(D8,D11,D32,D36,D44,D56,D60,D71)</f>
        <v>74998.820000000007</v>
      </c>
      <c r="E7" s="12"/>
      <c r="F7" s="26"/>
      <c r="G7" s="12"/>
      <c r="H7" s="30"/>
    </row>
    <row r="8" spans="1:8" outlineLevel="1">
      <c r="A8" s="1"/>
      <c r="B8" s="18" t="s">
        <v>8</v>
      </c>
      <c r="C8" s="13" t="s">
        <v>0</v>
      </c>
      <c r="D8" s="8">
        <f>SUM(D9:D10)</f>
        <v>2012.81</v>
      </c>
      <c r="E8" s="11"/>
      <c r="F8" s="15"/>
      <c r="G8" s="11"/>
      <c r="H8" s="31"/>
    </row>
    <row r="9" spans="1:8" outlineLevel="2">
      <c r="A9" s="1"/>
      <c r="B9" s="20" t="s">
        <v>7</v>
      </c>
      <c r="C9" s="10" t="s">
        <v>96</v>
      </c>
      <c r="D9" s="6">
        <v>840.1</v>
      </c>
      <c r="E9" s="6"/>
      <c r="F9" s="6"/>
      <c r="G9" s="27"/>
      <c r="H9" s="32"/>
    </row>
    <row r="10" spans="1:8" outlineLevel="2">
      <c r="A10" s="1"/>
      <c r="B10" s="21" t="s">
        <v>9</v>
      </c>
      <c r="C10" s="10" t="s">
        <v>97</v>
      </c>
      <c r="D10" s="6">
        <v>1172.71</v>
      </c>
      <c r="E10" s="6"/>
      <c r="F10" s="6"/>
      <c r="G10" s="27"/>
      <c r="H10" s="32"/>
    </row>
    <row r="11" spans="1:8" outlineLevel="1">
      <c r="A11" s="1"/>
      <c r="B11" s="18" t="s">
        <v>11</v>
      </c>
      <c r="C11" s="13" t="s">
        <v>98</v>
      </c>
      <c r="D11" s="8">
        <f>SUM(D12,D13,D17,D25,D28)</f>
        <v>30572.14</v>
      </c>
      <c r="E11" s="8"/>
      <c r="F11" s="8"/>
      <c r="G11" s="11"/>
      <c r="H11" s="31"/>
    </row>
    <row r="12" spans="1:8" outlineLevel="2">
      <c r="A12" s="1"/>
      <c r="B12" s="22" t="s">
        <v>15</v>
      </c>
      <c r="C12" s="10" t="s">
        <v>96</v>
      </c>
      <c r="D12" s="6">
        <v>1221.96</v>
      </c>
      <c r="E12" s="6"/>
      <c r="F12" s="16"/>
      <c r="G12" s="27"/>
      <c r="H12" s="32"/>
    </row>
    <row r="13" spans="1:8" outlineLevel="2">
      <c r="A13" s="1"/>
      <c r="B13" s="22" t="s">
        <v>16</v>
      </c>
      <c r="C13" s="10" t="s">
        <v>99</v>
      </c>
      <c r="D13" s="6">
        <f>SUM(D14:D16)</f>
        <v>1193.33</v>
      </c>
      <c r="E13" s="6"/>
      <c r="F13" s="6"/>
      <c r="G13" s="27"/>
      <c r="H13" s="32"/>
    </row>
    <row r="14" spans="1:8" outlineLevel="2">
      <c r="A14" s="1"/>
      <c r="B14" s="34" t="s">
        <v>100</v>
      </c>
      <c r="C14" s="10" t="s">
        <v>101</v>
      </c>
      <c r="D14" s="6">
        <v>409.14</v>
      </c>
      <c r="E14" s="6"/>
      <c r="F14" s="6"/>
      <c r="G14" s="27"/>
      <c r="H14" s="32"/>
    </row>
    <row r="15" spans="1:8" outlineLevel="2">
      <c r="A15" s="1"/>
      <c r="B15" s="34" t="s">
        <v>102</v>
      </c>
      <c r="C15" s="10" t="s">
        <v>103</v>
      </c>
      <c r="D15" s="6">
        <v>102.29</v>
      </c>
      <c r="E15" s="6"/>
      <c r="F15" s="6"/>
      <c r="G15" s="27"/>
      <c r="H15" s="32"/>
    </row>
    <row r="16" spans="1:8" outlineLevel="2">
      <c r="A16" s="1"/>
      <c r="B16" s="34" t="s">
        <v>104</v>
      </c>
      <c r="C16" s="10" t="s">
        <v>105</v>
      </c>
      <c r="D16" s="6">
        <v>681.9</v>
      </c>
      <c r="E16" s="6"/>
      <c r="F16" s="6"/>
      <c r="G16" s="27"/>
      <c r="H16" s="32"/>
    </row>
    <row r="17" spans="1:8" outlineLevel="2">
      <c r="A17" s="1"/>
      <c r="B17" s="22" t="s">
        <v>17</v>
      </c>
      <c r="C17" s="10" t="s">
        <v>97</v>
      </c>
      <c r="D17" s="6">
        <f>SUM(D18:D24)</f>
        <v>7508.6500000000005</v>
      </c>
      <c r="E17" s="6"/>
      <c r="F17" s="6"/>
      <c r="G17" s="27"/>
      <c r="H17" s="32"/>
    </row>
    <row r="18" spans="1:8" outlineLevel="2">
      <c r="A18" s="1"/>
      <c r="B18" s="22" t="s">
        <v>106</v>
      </c>
      <c r="C18" s="10" t="s">
        <v>107</v>
      </c>
      <c r="D18" s="6">
        <v>1022.85</v>
      </c>
      <c r="E18" s="6"/>
      <c r="F18" s="6"/>
      <c r="G18" s="27"/>
      <c r="H18" s="32"/>
    </row>
    <row r="19" spans="1:8" outlineLevel="2">
      <c r="A19" s="1"/>
      <c r="B19" s="22" t="s">
        <v>108</v>
      </c>
      <c r="C19" s="10" t="s">
        <v>109</v>
      </c>
      <c r="D19" s="6">
        <v>1219.78</v>
      </c>
      <c r="E19" s="6"/>
      <c r="F19" s="6"/>
      <c r="G19" s="27"/>
      <c r="H19" s="32"/>
    </row>
    <row r="20" spans="1:8" outlineLevel="2">
      <c r="A20" s="1"/>
      <c r="B20" s="22" t="s">
        <v>110</v>
      </c>
      <c r="C20" s="10" t="s">
        <v>111</v>
      </c>
      <c r="D20" s="6">
        <v>658.72</v>
      </c>
      <c r="E20" s="6"/>
      <c r="F20" s="6"/>
      <c r="G20" s="27"/>
      <c r="H20" s="32"/>
    </row>
    <row r="21" spans="1:8" outlineLevel="2">
      <c r="A21" s="1"/>
      <c r="B21" s="22" t="s">
        <v>112</v>
      </c>
      <c r="C21" s="10" t="s">
        <v>113</v>
      </c>
      <c r="D21" s="6">
        <v>2662.19</v>
      </c>
      <c r="E21" s="6"/>
      <c r="F21" s="6"/>
      <c r="G21" s="27"/>
      <c r="H21" s="32"/>
    </row>
    <row r="22" spans="1:8" outlineLevel="2">
      <c r="A22" s="1"/>
      <c r="B22" s="22" t="s">
        <v>114</v>
      </c>
      <c r="C22" s="10" t="s">
        <v>115</v>
      </c>
      <c r="D22" s="6">
        <v>274.45</v>
      </c>
      <c r="E22" s="6"/>
      <c r="F22" s="6"/>
      <c r="G22" s="27"/>
      <c r="H22" s="32"/>
    </row>
    <row r="23" spans="1:8" outlineLevel="2">
      <c r="A23" s="1"/>
      <c r="B23" s="22" t="s">
        <v>118</v>
      </c>
      <c r="C23" s="10" t="s">
        <v>119</v>
      </c>
      <c r="D23" s="6">
        <v>340.95</v>
      </c>
      <c r="E23" s="6"/>
      <c r="F23" s="6"/>
      <c r="G23" s="27"/>
      <c r="H23" s="32"/>
    </row>
    <row r="24" spans="1:8" outlineLevel="2">
      <c r="A24" s="1"/>
      <c r="B24" s="22" t="s">
        <v>116</v>
      </c>
      <c r="C24" s="10" t="s">
        <v>117</v>
      </c>
      <c r="D24" s="6">
        <v>1329.71</v>
      </c>
      <c r="E24" s="6"/>
      <c r="F24" s="6"/>
      <c r="G24" s="27"/>
      <c r="H24" s="32"/>
    </row>
    <row r="25" spans="1:8" outlineLevel="2">
      <c r="A25" s="1"/>
      <c r="B25" s="22" t="s">
        <v>18</v>
      </c>
      <c r="C25" s="10" t="s">
        <v>120</v>
      </c>
      <c r="D25" s="6">
        <f>SUM(D26:D27)</f>
        <v>1056.07</v>
      </c>
      <c r="E25" s="6"/>
      <c r="F25" s="6"/>
      <c r="G25" s="28"/>
      <c r="H25" s="28"/>
    </row>
    <row r="26" spans="1:8" outlineLevel="2">
      <c r="A26" s="1"/>
      <c r="B26" s="22" t="s">
        <v>121</v>
      </c>
      <c r="C26" s="10" t="s">
        <v>122</v>
      </c>
      <c r="D26" s="6">
        <v>553.78</v>
      </c>
      <c r="E26" s="6"/>
      <c r="F26" s="6"/>
      <c r="G26" s="28"/>
      <c r="H26" s="28"/>
    </row>
    <row r="27" spans="1:8" outlineLevel="2">
      <c r="A27" s="1"/>
      <c r="B27" s="34" t="s">
        <v>123</v>
      </c>
      <c r="C27" s="10" t="s">
        <v>124</v>
      </c>
      <c r="D27" s="6">
        <v>502.29</v>
      </c>
      <c r="E27" s="6"/>
      <c r="F27" s="6"/>
      <c r="G27" s="28"/>
      <c r="H27" s="28"/>
    </row>
    <row r="28" spans="1:8" outlineLevel="2">
      <c r="A28" s="1"/>
      <c r="B28" s="34" t="s">
        <v>126</v>
      </c>
      <c r="C28" s="10" t="s">
        <v>125</v>
      </c>
      <c r="D28" s="6">
        <f>SUM(D29:D31)</f>
        <v>19592.13</v>
      </c>
      <c r="E28" s="6"/>
      <c r="F28" s="6"/>
      <c r="G28" s="28"/>
      <c r="H28" s="28"/>
    </row>
    <row r="29" spans="1:8" outlineLevel="2">
      <c r="A29" s="1"/>
      <c r="B29" s="34" t="s">
        <v>128</v>
      </c>
      <c r="C29" s="10" t="s">
        <v>131</v>
      </c>
      <c r="D29" s="6">
        <v>379.8</v>
      </c>
      <c r="E29" s="6"/>
      <c r="F29" s="6"/>
      <c r="G29" s="28"/>
      <c r="H29" s="28"/>
    </row>
    <row r="30" spans="1:8" outlineLevel="2">
      <c r="A30" s="1"/>
      <c r="B30" s="34" t="s">
        <v>129</v>
      </c>
      <c r="C30" s="10" t="s">
        <v>132</v>
      </c>
      <c r="D30" s="6">
        <v>19212.330000000002</v>
      </c>
      <c r="E30" s="6"/>
      <c r="F30" s="6"/>
      <c r="G30" s="28"/>
      <c r="H30" s="28"/>
    </row>
    <row r="31" spans="1:8" outlineLevel="2">
      <c r="A31" s="1"/>
      <c r="B31" s="34" t="s">
        <v>130</v>
      </c>
      <c r="C31" s="10" t="s">
        <v>133</v>
      </c>
      <c r="D31" s="6">
        <v>0</v>
      </c>
      <c r="E31" s="6"/>
      <c r="F31" s="6"/>
      <c r="G31" s="28"/>
      <c r="H31" s="28"/>
    </row>
    <row r="32" spans="1:8" outlineLevel="1">
      <c r="A32" s="1"/>
      <c r="B32" s="18" t="s">
        <v>12</v>
      </c>
      <c r="C32" s="13" t="s">
        <v>127</v>
      </c>
      <c r="D32" s="8">
        <f>SUM(D33,D34)</f>
        <v>17976.91</v>
      </c>
      <c r="E32" s="8"/>
      <c r="F32" s="8"/>
      <c r="G32" s="11"/>
      <c r="H32" s="31"/>
    </row>
    <row r="33" spans="1:8" outlineLevel="2">
      <c r="A33" s="1"/>
      <c r="B33" s="20" t="s">
        <v>31</v>
      </c>
      <c r="C33" s="10" t="s">
        <v>96</v>
      </c>
      <c r="D33" s="6">
        <v>1412.9</v>
      </c>
      <c r="E33" s="6"/>
      <c r="F33" s="6"/>
      <c r="G33" s="27"/>
      <c r="H33" s="32"/>
    </row>
    <row r="34" spans="1:8" outlineLevel="2">
      <c r="A34" s="1"/>
      <c r="B34" s="20" t="s">
        <v>134</v>
      </c>
      <c r="C34" s="10" t="s">
        <v>125</v>
      </c>
      <c r="D34" s="6">
        <f>SUM(D35)</f>
        <v>16564.009999999998</v>
      </c>
      <c r="E34" s="6"/>
      <c r="F34" s="6"/>
      <c r="G34" s="27"/>
      <c r="H34" s="32"/>
    </row>
    <row r="35" spans="1:8" outlineLevel="2">
      <c r="A35" s="1"/>
      <c r="B35" s="20" t="s">
        <v>135</v>
      </c>
      <c r="C35" s="10" t="s">
        <v>132</v>
      </c>
      <c r="D35" s="6">
        <v>16564.009999999998</v>
      </c>
      <c r="E35" s="6"/>
      <c r="F35" s="6"/>
      <c r="G35" s="27"/>
      <c r="H35" s="32"/>
    </row>
    <row r="36" spans="1:8" outlineLevel="1">
      <c r="A36" s="1"/>
      <c r="B36" s="18" t="s">
        <v>13</v>
      </c>
      <c r="C36" s="13" t="s">
        <v>136</v>
      </c>
      <c r="D36" s="8">
        <f>SUM(D37,D38,D40,D42)</f>
        <v>4325.3099999999995</v>
      </c>
      <c r="E36" s="11"/>
      <c r="F36" s="17"/>
      <c r="G36" s="11"/>
      <c r="H36" s="31"/>
    </row>
    <row r="37" spans="1:8" outlineLevel="2">
      <c r="A37" s="1"/>
      <c r="B37" s="20" t="s">
        <v>33</v>
      </c>
      <c r="C37" s="10" t="s">
        <v>96</v>
      </c>
      <c r="D37" s="6">
        <v>594.62</v>
      </c>
      <c r="E37" s="6"/>
      <c r="F37" s="6"/>
      <c r="G37" s="27"/>
      <c r="H37" s="32"/>
    </row>
    <row r="38" spans="1:8" outlineLevel="2">
      <c r="A38" s="1"/>
      <c r="B38" s="22" t="s">
        <v>35</v>
      </c>
      <c r="C38" s="10" t="s">
        <v>137</v>
      </c>
      <c r="D38" s="6">
        <f>SUM(D39)</f>
        <v>968.75</v>
      </c>
      <c r="E38" s="6"/>
      <c r="F38" s="6"/>
      <c r="G38" s="27"/>
      <c r="H38" s="32"/>
    </row>
    <row r="39" spans="1:8" outlineLevel="2">
      <c r="A39" s="1"/>
      <c r="B39" s="22" t="s">
        <v>138</v>
      </c>
      <c r="C39" s="10" t="s">
        <v>139</v>
      </c>
      <c r="D39" s="6">
        <v>968.75</v>
      </c>
      <c r="E39" s="6"/>
      <c r="F39" s="6"/>
      <c r="G39" s="27"/>
      <c r="H39" s="32"/>
    </row>
    <row r="40" spans="1:8" outlineLevel="2">
      <c r="A40" s="1"/>
      <c r="B40" s="22" t="s">
        <v>37</v>
      </c>
      <c r="C40" s="10" t="s">
        <v>125</v>
      </c>
      <c r="D40" s="6">
        <f>SUM(D41)</f>
        <v>1670.9</v>
      </c>
      <c r="E40" s="6"/>
      <c r="F40" s="16"/>
      <c r="G40" s="28"/>
      <c r="H40" s="32"/>
    </row>
    <row r="41" spans="1:8" outlineLevel="2">
      <c r="A41" s="1"/>
      <c r="B41" s="22" t="s">
        <v>140</v>
      </c>
      <c r="C41" s="10" t="s">
        <v>141</v>
      </c>
      <c r="D41" s="6">
        <v>1670.9</v>
      </c>
      <c r="E41" s="6"/>
      <c r="F41" s="16"/>
      <c r="G41" s="28"/>
      <c r="H41" s="32"/>
    </row>
    <row r="42" spans="1:8" outlineLevel="2">
      <c r="A42" s="1"/>
      <c r="B42" s="22" t="s">
        <v>39</v>
      </c>
      <c r="C42" s="10" t="s">
        <v>142</v>
      </c>
      <c r="D42" s="6">
        <f>SUM(D43)</f>
        <v>1091.04</v>
      </c>
      <c r="E42" s="6"/>
      <c r="F42" s="6"/>
      <c r="G42" s="28"/>
      <c r="H42" s="32"/>
    </row>
    <row r="43" spans="1:8" outlineLevel="2">
      <c r="A43" s="1"/>
      <c r="B43" s="22" t="s">
        <v>143</v>
      </c>
      <c r="C43" s="10" t="s">
        <v>144</v>
      </c>
      <c r="D43" s="6">
        <v>1091.04</v>
      </c>
      <c r="E43" s="16"/>
      <c r="F43" s="16"/>
      <c r="G43" s="28"/>
      <c r="H43" s="32"/>
    </row>
    <row r="44" spans="1:8" outlineLevel="1">
      <c r="A44" s="1"/>
      <c r="B44" s="18" t="s">
        <v>14</v>
      </c>
      <c r="C44" s="13" t="s">
        <v>145</v>
      </c>
      <c r="D44" s="8">
        <f>SUM(D45,D46,D50,D53)</f>
        <v>9885.92</v>
      </c>
      <c r="E44" s="11"/>
      <c r="F44" s="8"/>
      <c r="G44" s="29"/>
      <c r="H44" s="31"/>
    </row>
    <row r="45" spans="1:8" outlineLevel="2">
      <c r="A45" s="1"/>
      <c r="B45" s="20" t="s">
        <v>43</v>
      </c>
      <c r="C45" s="10" t="s">
        <v>96</v>
      </c>
      <c r="D45" s="6">
        <v>2112.25</v>
      </c>
      <c r="E45" s="6"/>
      <c r="F45" s="6"/>
      <c r="G45" s="27"/>
      <c r="H45" s="32"/>
    </row>
    <row r="46" spans="1:8" outlineLevel="2">
      <c r="A46" s="1"/>
      <c r="B46" s="22" t="s">
        <v>44</v>
      </c>
      <c r="C46" s="10" t="s">
        <v>137</v>
      </c>
      <c r="D46" s="6">
        <f>SUM(D47:D49)</f>
        <v>948.66</v>
      </c>
      <c r="E46" s="16"/>
      <c r="F46" s="16"/>
      <c r="G46" s="28"/>
      <c r="H46" s="32"/>
    </row>
    <row r="47" spans="1:8" outlineLevel="2">
      <c r="A47" s="1"/>
      <c r="B47" s="22" t="s">
        <v>146</v>
      </c>
      <c r="C47" s="10" t="s">
        <v>149</v>
      </c>
      <c r="D47" s="6">
        <v>716.8</v>
      </c>
      <c r="E47" s="16"/>
      <c r="F47" s="16"/>
      <c r="G47" s="28"/>
      <c r="H47" s="32"/>
    </row>
    <row r="48" spans="1:8" outlineLevel="2">
      <c r="A48" s="1"/>
      <c r="B48" s="22" t="s">
        <v>147</v>
      </c>
      <c r="C48" s="10" t="s">
        <v>103</v>
      </c>
      <c r="D48" s="6">
        <v>204.58</v>
      </c>
      <c r="E48" s="16"/>
      <c r="F48" s="16"/>
      <c r="G48" s="28"/>
      <c r="H48" s="32"/>
    </row>
    <row r="49" spans="1:8" outlineLevel="2">
      <c r="A49" s="1"/>
      <c r="B49" s="22" t="s">
        <v>148</v>
      </c>
      <c r="C49" s="10" t="s">
        <v>150</v>
      </c>
      <c r="D49" s="6">
        <v>27.28</v>
      </c>
      <c r="E49" s="16"/>
      <c r="F49" s="16"/>
      <c r="G49" s="28"/>
      <c r="H49" s="32"/>
    </row>
    <row r="50" spans="1:8" outlineLevel="2">
      <c r="A50" s="1"/>
      <c r="B50" s="22" t="s">
        <v>45</v>
      </c>
      <c r="C50" s="10" t="s">
        <v>97</v>
      </c>
      <c r="D50" s="6">
        <f>SUM(D51:D52)</f>
        <v>3915.1</v>
      </c>
      <c r="E50" s="6"/>
      <c r="F50" s="6"/>
      <c r="G50" s="27"/>
      <c r="H50" s="32"/>
    </row>
    <row r="51" spans="1:8" outlineLevel="2">
      <c r="A51" s="1"/>
      <c r="B51" s="22" t="s">
        <v>151</v>
      </c>
      <c r="C51" s="10" t="s">
        <v>156</v>
      </c>
      <c r="D51" s="6">
        <v>3192.18</v>
      </c>
      <c r="E51" s="6"/>
      <c r="F51" s="6"/>
      <c r="G51" s="27"/>
      <c r="H51" s="32"/>
    </row>
    <row r="52" spans="1:8" outlineLevel="2">
      <c r="A52" s="1"/>
      <c r="B52" s="34" t="s">
        <v>152</v>
      </c>
      <c r="C52" s="10" t="s">
        <v>157</v>
      </c>
      <c r="D52" s="6">
        <v>722.92</v>
      </c>
      <c r="E52" s="6"/>
      <c r="F52" s="6"/>
      <c r="G52" s="27"/>
      <c r="H52" s="32"/>
    </row>
    <row r="53" spans="1:8" outlineLevel="2">
      <c r="A53" s="1"/>
      <c r="B53" s="22" t="s">
        <v>153</v>
      </c>
      <c r="C53" s="10" t="s">
        <v>125</v>
      </c>
      <c r="D53" s="6">
        <f>SUM(D54:D55)</f>
        <v>2909.91</v>
      </c>
      <c r="E53" s="6"/>
      <c r="F53" s="6"/>
      <c r="G53" s="27"/>
      <c r="H53" s="32"/>
    </row>
    <row r="54" spans="1:8" outlineLevel="2">
      <c r="A54" s="1"/>
      <c r="B54" s="22" t="s">
        <v>154</v>
      </c>
      <c r="C54" s="10" t="s">
        <v>158</v>
      </c>
      <c r="D54" s="6">
        <v>1503.81</v>
      </c>
      <c r="E54" s="6"/>
      <c r="F54" s="6"/>
      <c r="G54" s="27"/>
      <c r="H54" s="32"/>
    </row>
    <row r="55" spans="1:8" outlineLevel="2">
      <c r="A55" s="1"/>
      <c r="B55" s="22" t="s">
        <v>155</v>
      </c>
      <c r="C55" s="10" t="s">
        <v>131</v>
      </c>
      <c r="D55" s="6">
        <v>1406.1</v>
      </c>
      <c r="E55" s="6"/>
      <c r="F55" s="6"/>
      <c r="G55" s="27"/>
      <c r="H55" s="32"/>
    </row>
    <row r="56" spans="1:8" outlineLevel="1">
      <c r="A56" s="1"/>
      <c r="B56" s="18" t="s">
        <v>23</v>
      </c>
      <c r="C56" s="13" t="s">
        <v>159</v>
      </c>
      <c r="D56" s="8">
        <f>SUM(D57,D58)</f>
        <v>5599.83</v>
      </c>
      <c r="E56" s="11"/>
      <c r="F56" s="8"/>
      <c r="G56" s="29"/>
      <c r="H56" s="31"/>
    </row>
    <row r="57" spans="1:8" outlineLevel="2">
      <c r="A57" s="1"/>
      <c r="B57" s="20" t="s">
        <v>49</v>
      </c>
      <c r="C57" s="10" t="s">
        <v>96</v>
      </c>
      <c r="D57" s="6">
        <v>1440.17</v>
      </c>
      <c r="E57" s="6"/>
      <c r="F57" s="6"/>
      <c r="G57" s="27"/>
      <c r="H57" s="32"/>
    </row>
    <row r="58" spans="1:8" outlineLevel="2">
      <c r="A58" s="1"/>
      <c r="B58" s="22" t="s">
        <v>51</v>
      </c>
      <c r="C58" s="10" t="s">
        <v>125</v>
      </c>
      <c r="D58" s="6">
        <f>SUM(D59)</f>
        <v>4159.66</v>
      </c>
      <c r="E58" s="6"/>
      <c r="F58" s="6"/>
      <c r="G58" s="28"/>
      <c r="H58" s="32"/>
    </row>
    <row r="59" spans="1:8">
      <c r="B59" s="22" t="s">
        <v>160</v>
      </c>
      <c r="C59" t="s">
        <v>161</v>
      </c>
      <c r="D59" s="6">
        <v>4159.66</v>
      </c>
    </row>
    <row r="60" spans="1:8" outlineLevel="1">
      <c r="A60" s="1"/>
      <c r="B60" s="18" t="s">
        <v>26</v>
      </c>
      <c r="C60" s="13" t="s">
        <v>162</v>
      </c>
      <c r="D60" s="11">
        <f>SUM(D61,D62,D65,D69)</f>
        <v>3008.4300000000003</v>
      </c>
      <c r="E60" s="11"/>
      <c r="F60" s="8"/>
      <c r="G60" s="29"/>
      <c r="H60" s="31"/>
    </row>
    <row r="61" spans="1:8" outlineLevel="2">
      <c r="A61" s="1"/>
      <c r="B61" s="20" t="s">
        <v>53</v>
      </c>
      <c r="C61" s="10" t="s">
        <v>96</v>
      </c>
      <c r="D61" s="6">
        <v>269.49</v>
      </c>
      <c r="E61" s="6"/>
      <c r="F61" s="6"/>
      <c r="G61" s="28"/>
      <c r="H61" s="32"/>
    </row>
    <row r="62" spans="1:8" outlineLevel="2">
      <c r="A62" s="1"/>
      <c r="B62" s="22" t="s">
        <v>55</v>
      </c>
      <c r="C62" s="10" t="s">
        <v>137</v>
      </c>
      <c r="D62" s="6">
        <f>SUM(D63:D64)</f>
        <v>231.86</v>
      </c>
      <c r="E62" s="6"/>
      <c r="F62" s="6"/>
      <c r="G62" s="27"/>
      <c r="H62" s="32"/>
    </row>
    <row r="63" spans="1:8" outlineLevel="2">
      <c r="A63" s="1"/>
      <c r="B63" s="22" t="s">
        <v>163</v>
      </c>
      <c r="C63" s="10" t="s">
        <v>103</v>
      </c>
      <c r="D63" s="6">
        <v>204.58</v>
      </c>
      <c r="E63" s="6"/>
      <c r="F63" s="6"/>
      <c r="G63" s="27"/>
      <c r="H63" s="32"/>
    </row>
    <row r="64" spans="1:8" outlineLevel="2">
      <c r="A64" s="1"/>
      <c r="B64" s="22" t="s">
        <v>164</v>
      </c>
      <c r="C64" s="10" t="s">
        <v>150</v>
      </c>
      <c r="D64" s="6">
        <v>27.28</v>
      </c>
      <c r="E64" s="6"/>
      <c r="F64" s="6"/>
      <c r="G64" s="27"/>
      <c r="H64" s="32"/>
    </row>
    <row r="65" spans="1:8" outlineLevel="2">
      <c r="A65" s="1"/>
      <c r="B65" s="22" t="s">
        <v>56</v>
      </c>
      <c r="C65" s="10" t="s">
        <v>97</v>
      </c>
      <c r="D65" s="6">
        <f>SUM(D66:D68)</f>
        <v>1787.0800000000002</v>
      </c>
      <c r="E65" s="6"/>
      <c r="F65" s="6"/>
      <c r="G65" s="28"/>
      <c r="H65" s="32"/>
    </row>
    <row r="66" spans="1:8" outlineLevel="2">
      <c r="A66" s="1"/>
      <c r="B66" s="22" t="s">
        <v>165</v>
      </c>
      <c r="C66" s="10" t="s">
        <v>168</v>
      </c>
      <c r="D66" s="6">
        <v>251.37</v>
      </c>
      <c r="E66" s="6"/>
      <c r="F66" s="6"/>
      <c r="G66" s="28"/>
      <c r="H66" s="32"/>
    </row>
    <row r="67" spans="1:8" outlineLevel="2">
      <c r="A67" s="1"/>
      <c r="B67" s="22" t="s">
        <v>166</v>
      </c>
      <c r="C67" s="10" t="s">
        <v>169</v>
      </c>
      <c r="D67" s="6">
        <v>1250.9100000000001</v>
      </c>
      <c r="E67" s="6"/>
      <c r="F67" s="6"/>
      <c r="G67" s="28"/>
      <c r="H67" s="32"/>
    </row>
    <row r="68" spans="1:8" outlineLevel="2">
      <c r="A68" s="1"/>
      <c r="B68" s="22" t="s">
        <v>167</v>
      </c>
      <c r="C68" s="10" t="s">
        <v>157</v>
      </c>
      <c r="D68" s="6">
        <v>284.8</v>
      </c>
      <c r="E68" s="6"/>
      <c r="F68" s="6"/>
      <c r="G68" s="28"/>
      <c r="H68" s="32"/>
    </row>
    <row r="69" spans="1:8" outlineLevel="2">
      <c r="A69" s="1"/>
      <c r="B69" s="22" t="s">
        <v>57</v>
      </c>
      <c r="C69" s="10" t="s">
        <v>125</v>
      </c>
      <c r="D69" s="6">
        <f>SUM(D70)</f>
        <v>720</v>
      </c>
      <c r="E69" s="6"/>
      <c r="F69" s="6"/>
      <c r="G69" s="28"/>
      <c r="H69" s="32"/>
    </row>
    <row r="70" spans="1:8" outlineLevel="2">
      <c r="A70" s="1"/>
      <c r="B70" s="22" t="s">
        <v>170</v>
      </c>
      <c r="C70" s="10" t="s">
        <v>131</v>
      </c>
      <c r="D70" s="6">
        <v>720</v>
      </c>
      <c r="E70" s="6"/>
      <c r="F70" s="6"/>
      <c r="G70" s="28"/>
      <c r="H70" s="32"/>
    </row>
    <row r="71" spans="1:8" outlineLevel="2">
      <c r="A71" s="1"/>
      <c r="B71" s="18" t="s">
        <v>27</v>
      </c>
      <c r="C71" s="13" t="s">
        <v>171</v>
      </c>
      <c r="D71" s="8">
        <f>SUM(D72,D73)</f>
        <v>1617.4699999999998</v>
      </c>
      <c r="E71" s="11"/>
      <c r="F71" s="8"/>
      <c r="G71" s="11"/>
      <c r="H71" s="31"/>
    </row>
    <row r="72" spans="1:8" outlineLevel="2">
      <c r="A72" s="1"/>
      <c r="B72" s="20" t="s">
        <v>75</v>
      </c>
      <c r="C72" s="10" t="s">
        <v>96</v>
      </c>
      <c r="D72" s="6">
        <v>1190.32</v>
      </c>
      <c r="E72" s="6"/>
      <c r="F72" s="6"/>
      <c r="G72" s="28"/>
      <c r="H72" s="32"/>
    </row>
    <row r="73" spans="1:8" outlineLevel="2">
      <c r="A73" s="1"/>
      <c r="B73" s="20" t="s">
        <v>76</v>
      </c>
      <c r="C73" s="10" t="s">
        <v>97</v>
      </c>
      <c r="D73" s="6">
        <f>SUM(D74)</f>
        <v>427.15</v>
      </c>
      <c r="E73" s="6"/>
      <c r="F73" s="6"/>
      <c r="G73" s="28"/>
      <c r="H73" s="32"/>
    </row>
    <row r="74" spans="1:8" outlineLevel="2">
      <c r="A74" s="1"/>
      <c r="B74" s="20" t="s">
        <v>172</v>
      </c>
      <c r="C74" s="10" t="s">
        <v>173</v>
      </c>
      <c r="D74" s="6">
        <v>427.15</v>
      </c>
      <c r="E74" s="16"/>
      <c r="F74" s="6"/>
      <c r="G74" s="28"/>
      <c r="H74" s="32"/>
    </row>
    <row r="75" spans="1:8" outlineLevel="2">
      <c r="A75" s="1"/>
    </row>
    <row r="76" spans="1:8" outlineLevel="2">
      <c r="A76" s="1"/>
    </row>
    <row r="77" spans="1:8" outlineLevel="1">
      <c r="A77" s="1"/>
    </row>
    <row r="78" spans="1:8" outlineLevel="2">
      <c r="A78" s="1"/>
    </row>
    <row r="79" spans="1:8" outlineLevel="2">
      <c r="A79" s="1"/>
    </row>
    <row r="80" spans="1:8" outlineLevel="2">
      <c r="A80" s="1"/>
    </row>
    <row r="81" spans="1:1" outlineLevel="2">
      <c r="A81" s="1"/>
    </row>
    <row r="82" spans="1:1" outlineLevel="2">
      <c r="A82" s="1"/>
    </row>
    <row r="83" spans="1:1" outlineLevel="2">
      <c r="A83" s="1"/>
    </row>
    <row r="84" spans="1:1" outlineLevel="1">
      <c r="A84" s="1"/>
    </row>
    <row r="85" spans="1:1" outlineLevel="2">
      <c r="A85" s="1"/>
    </row>
    <row r="86" spans="1:1" outlineLevel="2">
      <c r="A86" s="1"/>
    </row>
    <row r="87" spans="1:1" outlineLevel="2">
      <c r="A87" s="1"/>
    </row>
    <row r="88" spans="1:1" outlineLevel="2">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sheetData>
  <pageMargins left="0.70866141732283472" right="0.31496062992125984" top="0.78740157480314965" bottom="1.1811023622047245" header="0.31496062992125984" footer="0.31496062992125984"/>
  <pageSetup paperSize="9" scale="8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7"/>
  <sheetViews>
    <sheetView view="pageBreakPreview" zoomScaleNormal="100" zoomScaleSheetLayoutView="100" workbookViewId="0">
      <pane xSplit="4" topLeftCell="E1" activePane="topRight" state="frozen"/>
      <selection pane="topRight" activeCell="D19" sqref="D19"/>
    </sheetView>
  </sheetViews>
  <sheetFormatPr baseColWidth="10" defaultRowHeight="15" outlineLevelRow="2"/>
  <cols>
    <col min="2" max="2" width="5" customWidth="1"/>
    <col min="3" max="3" width="34" bestFit="1" customWidth="1"/>
    <col min="4" max="12" width="13.7109375" customWidth="1"/>
  </cols>
  <sheetData>
    <row r="1" spans="1:12" ht="15" customHeight="1">
      <c r="B1" s="2"/>
      <c r="C1" s="1"/>
      <c r="D1" s="1"/>
      <c r="E1" s="1"/>
      <c r="F1" s="1"/>
      <c r="G1" s="1"/>
      <c r="H1" s="1"/>
      <c r="I1" s="1"/>
      <c r="J1" s="1"/>
      <c r="K1" s="1"/>
      <c r="L1" s="1"/>
    </row>
    <row r="2" spans="1:12">
      <c r="A2" s="1"/>
      <c r="B2" s="3" t="s">
        <v>266</v>
      </c>
      <c r="C2" s="1"/>
      <c r="D2" s="1"/>
      <c r="E2" s="1"/>
      <c r="F2" s="1"/>
      <c r="G2" s="1"/>
      <c r="H2" s="1"/>
      <c r="I2" s="1"/>
      <c r="J2" s="1"/>
      <c r="K2" s="1"/>
      <c r="L2" s="1"/>
    </row>
    <row r="3" spans="1:12">
      <c r="A3" s="1"/>
      <c r="B3" s="2" t="s">
        <v>267</v>
      </c>
      <c r="C3" s="1"/>
      <c r="D3" s="1"/>
      <c r="E3" s="1"/>
      <c r="F3" s="1"/>
      <c r="G3" s="1"/>
      <c r="H3" s="1"/>
      <c r="I3" s="1"/>
      <c r="J3" s="1"/>
      <c r="K3" s="1"/>
      <c r="L3" s="1"/>
    </row>
    <row r="4" spans="1:12">
      <c r="A4" s="1"/>
      <c r="B4" s="2" t="s">
        <v>268</v>
      </c>
      <c r="C4" s="1"/>
      <c r="D4" s="1"/>
      <c r="E4" s="1"/>
      <c r="F4" s="1"/>
      <c r="G4" s="1"/>
      <c r="H4" s="1"/>
      <c r="I4" s="1"/>
      <c r="J4" s="1"/>
      <c r="K4" s="1"/>
      <c r="L4" s="1"/>
    </row>
    <row r="5" spans="1:12" ht="70.5" customHeight="1" thickBot="1">
      <c r="A5" s="1"/>
      <c r="B5" s="33" t="s">
        <v>264</v>
      </c>
      <c r="C5" s="33" t="s">
        <v>265</v>
      </c>
      <c r="D5" s="24"/>
      <c r="E5" s="24"/>
      <c r="F5" s="24"/>
      <c r="G5" s="24"/>
      <c r="H5" s="25"/>
    </row>
    <row r="6" spans="1:12" ht="9" customHeight="1">
      <c r="A6" s="1"/>
      <c r="B6" s="4"/>
      <c r="C6" s="23"/>
      <c r="D6" s="5"/>
      <c r="E6" s="9"/>
      <c r="F6" s="5"/>
      <c r="G6" s="5"/>
      <c r="H6" s="5"/>
    </row>
    <row r="7" spans="1:12">
      <c r="A7" s="1"/>
      <c r="B7" s="19"/>
      <c r="C7" s="14" t="s">
        <v>95</v>
      </c>
      <c r="D7" s="7">
        <f>SUM(D8,D10,D12,D14,D16,D18,)</f>
        <v>84388.49000000002</v>
      </c>
      <c r="E7" s="12"/>
      <c r="F7" s="26"/>
      <c r="G7" s="12"/>
      <c r="H7" s="30"/>
    </row>
    <row r="8" spans="1:12" outlineLevel="1">
      <c r="A8" s="1"/>
      <c r="B8" s="18" t="s">
        <v>8</v>
      </c>
      <c r="C8" s="13" t="s">
        <v>98</v>
      </c>
      <c r="D8" s="8">
        <f>SUM(D9:D9)</f>
        <v>13814.75</v>
      </c>
      <c r="E8" s="11"/>
      <c r="F8" s="15"/>
      <c r="G8" s="11"/>
      <c r="H8" s="31"/>
    </row>
    <row r="9" spans="1:12" outlineLevel="2">
      <c r="A9" s="1"/>
      <c r="B9" s="20" t="s">
        <v>7</v>
      </c>
      <c r="C9" s="10" t="s">
        <v>174</v>
      </c>
      <c r="D9" s="6">
        <v>13814.75</v>
      </c>
      <c r="E9" s="6"/>
      <c r="F9" s="6"/>
      <c r="G9" s="27"/>
      <c r="H9" s="32"/>
    </row>
    <row r="10" spans="1:12" outlineLevel="1">
      <c r="A10" s="1"/>
      <c r="B10" s="18" t="s">
        <v>11</v>
      </c>
      <c r="C10" s="13" t="s">
        <v>136</v>
      </c>
      <c r="D10" s="8">
        <f>SUM(D11:D11)</f>
        <v>56355.44</v>
      </c>
      <c r="E10" s="8"/>
      <c r="F10" s="8"/>
      <c r="G10" s="11"/>
      <c r="H10" s="31"/>
    </row>
    <row r="11" spans="1:12" outlineLevel="2">
      <c r="A11" s="1"/>
      <c r="B11" s="22" t="s">
        <v>15</v>
      </c>
      <c r="C11" s="10" t="s">
        <v>175</v>
      </c>
      <c r="D11" s="6">
        <v>56355.44</v>
      </c>
      <c r="E11" s="6"/>
      <c r="F11" s="16"/>
      <c r="G11" s="27"/>
      <c r="H11" s="32"/>
    </row>
    <row r="12" spans="1:12" outlineLevel="1">
      <c r="A12" s="1"/>
      <c r="B12" s="18" t="s">
        <v>12</v>
      </c>
      <c r="C12" s="13" t="s">
        <v>145</v>
      </c>
      <c r="D12" s="8">
        <f>SUM(D13:D13)</f>
        <v>1929.1</v>
      </c>
      <c r="E12" s="8"/>
      <c r="F12" s="8"/>
      <c r="G12" s="11"/>
      <c r="H12" s="31"/>
    </row>
    <row r="13" spans="1:12" outlineLevel="2">
      <c r="A13" s="1"/>
      <c r="B13" s="20" t="s">
        <v>31</v>
      </c>
      <c r="C13" s="10" t="s">
        <v>176</v>
      </c>
      <c r="D13" s="6">
        <v>1929.1</v>
      </c>
      <c r="E13" s="6"/>
      <c r="F13" s="6"/>
      <c r="G13" s="27"/>
      <c r="H13" s="32"/>
    </row>
    <row r="14" spans="1:12" outlineLevel="1">
      <c r="A14" s="1"/>
      <c r="B14" s="18" t="s">
        <v>13</v>
      </c>
      <c r="C14" s="13" t="s">
        <v>159</v>
      </c>
      <c r="D14" s="8">
        <f>SUM(D15:D15)</f>
        <v>4222.32</v>
      </c>
      <c r="E14" s="11"/>
      <c r="F14" s="17"/>
      <c r="G14" s="11"/>
      <c r="H14" s="31"/>
    </row>
    <row r="15" spans="1:12" outlineLevel="2">
      <c r="A15" s="1"/>
      <c r="B15" s="20" t="s">
        <v>33</v>
      </c>
      <c r="C15" s="10" t="s">
        <v>177</v>
      </c>
      <c r="D15" s="6">
        <v>4222.32</v>
      </c>
      <c r="E15" s="6"/>
      <c r="F15" s="6"/>
      <c r="G15" s="27"/>
      <c r="H15" s="32"/>
    </row>
    <row r="16" spans="1:12" outlineLevel="1">
      <c r="A16" s="1"/>
      <c r="B16" s="18" t="s">
        <v>14</v>
      </c>
      <c r="C16" s="13" t="s">
        <v>299</v>
      </c>
      <c r="D16" s="8">
        <f>SUM(D17:D17)</f>
        <v>5339.28</v>
      </c>
      <c r="E16" s="11"/>
      <c r="F16" s="8"/>
      <c r="G16" s="29"/>
      <c r="H16" s="31"/>
    </row>
    <row r="17" spans="1:8" outlineLevel="2">
      <c r="A17" s="1"/>
      <c r="B17" s="20" t="s">
        <v>43</v>
      </c>
      <c r="C17" s="10" t="s">
        <v>173</v>
      </c>
      <c r="D17" s="6">
        <v>5339.28</v>
      </c>
      <c r="E17" s="6"/>
      <c r="F17" s="6"/>
      <c r="G17" s="27"/>
      <c r="H17" s="32"/>
    </row>
    <row r="18" spans="1:8" outlineLevel="1">
      <c r="A18" s="1"/>
      <c r="B18" s="18" t="s">
        <v>23</v>
      </c>
      <c r="C18" s="13" t="s">
        <v>178</v>
      </c>
      <c r="D18" s="8">
        <f>SUM(D19:D19)</f>
        <v>2727.6</v>
      </c>
      <c r="E18" s="11"/>
      <c r="F18" s="8"/>
      <c r="G18" s="29"/>
      <c r="H18" s="31"/>
    </row>
    <row r="19" spans="1:8" outlineLevel="2">
      <c r="A19" s="1"/>
      <c r="B19" s="20" t="s">
        <v>49</v>
      </c>
      <c r="C19" s="10" t="s">
        <v>179</v>
      </c>
      <c r="D19" s="6">
        <v>2727.6</v>
      </c>
      <c r="E19" s="6"/>
      <c r="F19" s="6"/>
      <c r="G19" s="27"/>
      <c r="H19" s="32"/>
    </row>
    <row r="20" spans="1:8" outlineLevel="2">
      <c r="A20" s="1"/>
      <c r="B20" s="22"/>
      <c r="C20" s="10"/>
      <c r="D20" s="1"/>
      <c r="E20" s="1"/>
      <c r="F20" s="1"/>
      <c r="G20" s="1"/>
      <c r="H20" s="1"/>
    </row>
    <row r="21" spans="1:8" outlineLevel="2">
      <c r="A21" s="1"/>
      <c r="B21" s="22"/>
      <c r="C21" s="10"/>
      <c r="D21" s="1"/>
      <c r="E21" s="1"/>
      <c r="F21" s="1"/>
      <c r="G21" s="1"/>
      <c r="H21" s="1"/>
    </row>
    <row r="22" spans="1:8" outlineLevel="1">
      <c r="A22" s="1"/>
      <c r="B22" s="1"/>
      <c r="C22" s="10"/>
      <c r="D22" s="1"/>
      <c r="E22" s="1"/>
      <c r="F22" s="1"/>
      <c r="G22" s="1"/>
      <c r="H22" s="1"/>
    </row>
    <row r="23" spans="1:8" outlineLevel="2">
      <c r="A23" s="1"/>
      <c r="B23" s="1"/>
      <c r="C23" s="10"/>
      <c r="D23" s="1"/>
      <c r="E23" s="1"/>
      <c r="F23" s="1"/>
      <c r="G23" s="1"/>
      <c r="H23" s="1"/>
    </row>
    <row r="24" spans="1:8" outlineLevel="2">
      <c r="A24" s="1"/>
      <c r="B24" s="1"/>
      <c r="C24" s="10"/>
      <c r="D24" s="1"/>
      <c r="E24" s="1"/>
      <c r="F24" s="1"/>
      <c r="G24" s="1"/>
      <c r="H24" s="1"/>
    </row>
    <row r="25" spans="1:8" outlineLevel="2">
      <c r="A25" s="1"/>
      <c r="B25" s="1"/>
      <c r="C25" s="10"/>
      <c r="D25" s="1"/>
      <c r="E25" s="1"/>
      <c r="F25" s="1"/>
      <c r="G25" s="1"/>
      <c r="H25" s="1"/>
    </row>
    <row r="26" spans="1:8" outlineLevel="2">
      <c r="A26" s="1"/>
      <c r="B26" s="1"/>
      <c r="C26" s="1"/>
      <c r="D26" s="1"/>
      <c r="E26" s="1"/>
      <c r="F26" s="1"/>
      <c r="G26" s="1"/>
      <c r="H26" s="1"/>
    </row>
    <row r="27" spans="1:8" outlineLevel="2">
      <c r="A27" s="1"/>
      <c r="B27" s="1"/>
      <c r="C27" s="1"/>
      <c r="D27" s="1"/>
      <c r="E27" s="1"/>
      <c r="F27" s="1"/>
      <c r="G27" s="1"/>
      <c r="H27" s="1"/>
    </row>
    <row r="28" spans="1:8" outlineLevel="2">
      <c r="A28" s="1"/>
      <c r="B28" s="1"/>
      <c r="C28" s="1"/>
      <c r="D28" s="1"/>
      <c r="E28" s="1"/>
      <c r="F28" s="1"/>
      <c r="G28" s="1"/>
      <c r="H28" s="1"/>
    </row>
    <row r="29" spans="1:8" outlineLevel="1">
      <c r="A29" s="1"/>
      <c r="B29" s="1"/>
      <c r="C29" s="1"/>
      <c r="D29" s="1"/>
      <c r="E29" s="1"/>
      <c r="F29" s="1"/>
      <c r="G29" s="1"/>
      <c r="H29" s="1"/>
    </row>
    <row r="30" spans="1:8" outlineLevel="2">
      <c r="A30" s="1"/>
      <c r="B30" s="1"/>
      <c r="C30" s="1"/>
      <c r="D30" s="1"/>
      <c r="E30" s="1"/>
      <c r="F30" s="1"/>
      <c r="G30" s="1"/>
      <c r="H30" s="1"/>
    </row>
    <row r="31" spans="1:8" outlineLevel="2">
      <c r="A31" s="1"/>
      <c r="B31" s="1"/>
      <c r="C31" s="1"/>
      <c r="D31" s="1"/>
      <c r="E31" s="1"/>
      <c r="F31" s="1"/>
      <c r="G31" s="1"/>
      <c r="H31" s="1"/>
    </row>
    <row r="32" spans="1:8" outlineLevel="2">
      <c r="A32" s="1"/>
      <c r="B32" s="1"/>
      <c r="C32" s="1"/>
      <c r="D32" s="1"/>
      <c r="E32" s="1"/>
      <c r="F32" s="1"/>
      <c r="G32" s="1"/>
      <c r="H32" s="1"/>
    </row>
    <row r="33" spans="1:12" outlineLevel="2">
      <c r="A33" s="1"/>
      <c r="B33" s="1"/>
      <c r="C33" s="1"/>
      <c r="D33" s="1"/>
      <c r="E33" s="1"/>
      <c r="F33" s="1"/>
      <c r="G33" s="1"/>
      <c r="H33" s="1"/>
    </row>
    <row r="34" spans="1:12">
      <c r="A34" s="1"/>
      <c r="B34" s="1"/>
      <c r="C34" s="1"/>
      <c r="D34" s="1"/>
      <c r="E34" s="1"/>
      <c r="F34" s="1"/>
      <c r="G34" s="1"/>
      <c r="H34" s="1"/>
    </row>
    <row r="35" spans="1:12">
      <c r="A35" s="1"/>
      <c r="B35" s="1"/>
      <c r="C35" s="1"/>
      <c r="D35" s="1"/>
      <c r="E35" s="1"/>
      <c r="F35" s="1"/>
      <c r="G35" s="1"/>
      <c r="H35" s="1"/>
    </row>
    <row r="36" spans="1:12">
      <c r="A36" s="1"/>
      <c r="B36" s="1"/>
      <c r="C36" s="1"/>
      <c r="D36" s="1"/>
      <c r="E36" s="1"/>
      <c r="F36" s="1"/>
      <c r="G36" s="1"/>
      <c r="H36" s="1"/>
    </row>
    <row r="37" spans="1:12">
      <c r="A37" s="1"/>
      <c r="B37" s="1"/>
      <c r="C37" s="1"/>
      <c r="D37" s="1"/>
      <c r="E37" s="1"/>
      <c r="F37" s="1"/>
      <c r="G37" s="1"/>
      <c r="H37" s="1"/>
    </row>
    <row r="38" spans="1:12">
      <c r="A38" s="1"/>
      <c r="B38" s="1"/>
      <c r="C38" s="1"/>
      <c r="D38" s="1"/>
      <c r="E38" s="1"/>
      <c r="F38" s="1"/>
      <c r="G38" s="1"/>
      <c r="H38" s="1"/>
    </row>
    <row r="39" spans="1:12">
      <c r="A39" s="1"/>
      <c r="B39" s="1"/>
      <c r="C39" s="1"/>
      <c r="D39" s="1"/>
      <c r="E39" s="1"/>
      <c r="F39" s="1"/>
      <c r="G39" s="1"/>
      <c r="H39" s="1"/>
    </row>
    <row r="40" spans="1:12">
      <c r="A40" s="1"/>
      <c r="B40" s="1"/>
      <c r="C40" s="1"/>
      <c r="D40" s="1"/>
      <c r="E40" s="1"/>
      <c r="F40" s="1"/>
      <c r="G40" s="1"/>
      <c r="H40" s="1"/>
    </row>
    <row r="41" spans="1:12">
      <c r="A41" s="1"/>
      <c r="B41" s="1"/>
      <c r="C41" s="1"/>
      <c r="D41" s="1"/>
      <c r="E41" s="1"/>
      <c r="F41" s="1"/>
      <c r="G41" s="1"/>
      <c r="H41" s="1"/>
    </row>
    <row r="42" spans="1:12">
      <c r="A42" s="1"/>
      <c r="B42" s="1"/>
      <c r="C42" s="1"/>
      <c r="D42" s="1"/>
      <c r="E42" s="1"/>
      <c r="F42" s="1"/>
      <c r="G42" s="1"/>
      <c r="H42" s="1"/>
    </row>
    <row r="43" spans="1:12">
      <c r="A43" s="1"/>
      <c r="B43" s="1"/>
      <c r="C43" s="1"/>
      <c r="D43" s="1"/>
      <c r="E43" s="1"/>
      <c r="F43" s="1"/>
      <c r="G43" s="1"/>
      <c r="H43" s="1"/>
      <c r="I43" s="1"/>
      <c r="J43" s="1"/>
      <c r="K43" s="1"/>
      <c r="L43" s="1"/>
    </row>
    <row r="44" spans="1:12">
      <c r="A44" s="1"/>
      <c r="K44" s="1"/>
      <c r="L44" s="1"/>
    </row>
    <row r="45" spans="1:12">
      <c r="A45" s="1"/>
      <c r="K45" s="1"/>
      <c r="L45" s="1"/>
    </row>
    <row r="46" spans="1:12">
      <c r="A46" s="1"/>
      <c r="K46" s="1"/>
      <c r="L46" s="1"/>
    </row>
    <row r="47" spans="1:12">
      <c r="A47" s="1"/>
      <c r="K47" s="1"/>
      <c r="L47" s="1"/>
    </row>
    <row r="48" spans="1:12">
      <c r="A48" s="1"/>
      <c r="K48" s="1"/>
      <c r="L48" s="1"/>
    </row>
    <row r="49" spans="1:12">
      <c r="A49" s="1"/>
      <c r="K49" s="1"/>
      <c r="L49" s="1"/>
    </row>
    <row r="50" spans="1:12">
      <c r="A50" s="1"/>
      <c r="K50" s="1"/>
      <c r="L50" s="1"/>
    </row>
    <row r="51" spans="1:12">
      <c r="A51" s="1"/>
      <c r="K51" s="1"/>
      <c r="L51" s="1"/>
    </row>
    <row r="52" spans="1:12">
      <c r="A52" s="1"/>
      <c r="K52" s="1"/>
      <c r="L52" s="1"/>
    </row>
    <row r="53" spans="1:12">
      <c r="A53" s="1"/>
      <c r="K53" s="1"/>
      <c r="L53" s="1"/>
    </row>
    <row r="54" spans="1:12">
      <c r="A54" s="1"/>
      <c r="K54" s="1"/>
      <c r="L54" s="1"/>
    </row>
    <row r="55" spans="1:12">
      <c r="A55" s="1"/>
      <c r="K55" s="1"/>
      <c r="L55" s="1"/>
    </row>
    <row r="56" spans="1:12">
      <c r="A56" s="1"/>
      <c r="K56" s="1"/>
      <c r="L56" s="1"/>
    </row>
    <row r="57" spans="1:12">
      <c r="A57" s="1"/>
      <c r="K57" s="1"/>
      <c r="L57" s="1"/>
    </row>
  </sheetData>
  <autoFilter ref="B6:H19"/>
  <pageMargins left="0.70866141732283472" right="0.31496062992125984" top="0.78740157480314965" bottom="1.1811023622047245" header="0.31496062992125984" footer="0.31496062992125984"/>
  <pageSetup paperSize="9" scale="80"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72"/>
  <sheetViews>
    <sheetView view="pageBreakPreview" zoomScale="145" zoomScaleNormal="115" zoomScaleSheetLayoutView="145" workbookViewId="0">
      <pane xSplit="4" topLeftCell="E1" activePane="topRight" state="frozen"/>
      <selection pane="topRight" activeCell="D16" sqref="D16"/>
    </sheetView>
  </sheetViews>
  <sheetFormatPr baseColWidth="10" defaultRowHeight="15" outlineLevelRow="2"/>
  <cols>
    <col min="2" max="2" width="5" customWidth="1"/>
    <col min="3" max="3" width="34" bestFit="1" customWidth="1"/>
    <col min="4" max="4" width="24.85546875" customWidth="1"/>
    <col min="5" max="12" width="13.7109375" customWidth="1"/>
  </cols>
  <sheetData>
    <row r="1" spans="1:12" ht="15" customHeight="1">
      <c r="B1" s="2"/>
      <c r="C1" s="1"/>
      <c r="D1" s="1"/>
      <c r="E1" s="1"/>
      <c r="F1" s="1"/>
      <c r="G1" s="1"/>
      <c r="H1" s="1"/>
      <c r="I1" s="1"/>
      <c r="J1" s="1"/>
      <c r="K1" s="1"/>
      <c r="L1" s="1"/>
    </row>
    <row r="2" spans="1:12">
      <c r="A2" s="1"/>
      <c r="B2" s="3" t="s">
        <v>266</v>
      </c>
      <c r="C2" s="1"/>
      <c r="D2" s="1"/>
      <c r="E2" s="1"/>
      <c r="F2" s="1"/>
      <c r="G2" s="1"/>
      <c r="H2" s="1"/>
      <c r="I2" s="1"/>
      <c r="J2" s="1"/>
      <c r="K2" s="1"/>
      <c r="L2" s="1"/>
    </row>
    <row r="3" spans="1:12">
      <c r="A3" s="1"/>
      <c r="B3" s="2" t="s">
        <v>274</v>
      </c>
      <c r="C3" s="1"/>
      <c r="D3" s="1"/>
      <c r="E3" s="1"/>
      <c r="F3" s="1"/>
      <c r="G3" s="1"/>
      <c r="H3" s="1"/>
      <c r="I3" s="1"/>
      <c r="J3" s="1"/>
      <c r="K3" s="1"/>
      <c r="L3" s="1"/>
    </row>
    <row r="4" spans="1:12">
      <c r="A4" s="1"/>
      <c r="B4" s="2" t="s">
        <v>268</v>
      </c>
      <c r="C4" s="1"/>
      <c r="D4" s="1"/>
      <c r="E4" s="1"/>
      <c r="F4" s="1"/>
      <c r="G4" s="1"/>
      <c r="H4" s="1"/>
      <c r="I4" s="1"/>
      <c r="J4" s="1"/>
      <c r="K4" s="1"/>
      <c r="L4" s="1"/>
    </row>
    <row r="5" spans="1:12" ht="70.5" customHeight="1" thickBot="1">
      <c r="A5" s="1"/>
      <c r="B5" s="33" t="s">
        <v>264</v>
      </c>
      <c r="C5" s="33" t="s">
        <v>265</v>
      </c>
      <c r="D5" s="24"/>
      <c r="E5" s="24"/>
      <c r="F5" s="24"/>
      <c r="G5" s="24"/>
      <c r="H5" s="25"/>
    </row>
    <row r="6" spans="1:12" ht="9" customHeight="1">
      <c r="A6" s="1"/>
      <c r="B6" s="4"/>
      <c r="C6" s="23"/>
      <c r="D6" s="5"/>
      <c r="E6" s="9"/>
      <c r="F6" s="5"/>
      <c r="G6" s="5"/>
      <c r="H6" s="5"/>
    </row>
    <row r="7" spans="1:12">
      <c r="A7" s="1"/>
      <c r="B7" s="19"/>
      <c r="C7" s="14" t="s">
        <v>95</v>
      </c>
      <c r="D7" s="7">
        <f>SUM(D8,D20,D23,D28)</f>
        <v>35455.78</v>
      </c>
      <c r="E7" s="12"/>
      <c r="F7" s="26"/>
      <c r="G7" s="12"/>
      <c r="H7" s="30"/>
    </row>
    <row r="8" spans="1:12" outlineLevel="1">
      <c r="A8" s="1"/>
      <c r="B8" s="18" t="s">
        <v>8</v>
      </c>
      <c r="C8" s="13" t="s">
        <v>98</v>
      </c>
      <c r="D8" s="8">
        <f>SUM(D9,D14,D18)</f>
        <v>14796.15</v>
      </c>
      <c r="E8" s="11"/>
      <c r="F8" s="15"/>
      <c r="G8" s="11"/>
      <c r="H8" s="31"/>
    </row>
    <row r="9" spans="1:12" outlineLevel="2">
      <c r="A9" s="1"/>
      <c r="B9" s="20" t="s">
        <v>7</v>
      </c>
      <c r="C9" s="10" t="s">
        <v>180</v>
      </c>
      <c r="D9" s="6">
        <f>SUM(D10:D13)</f>
        <v>6895.74</v>
      </c>
      <c r="E9" s="6"/>
      <c r="F9" s="6"/>
      <c r="G9" s="27"/>
      <c r="H9" s="32"/>
    </row>
    <row r="10" spans="1:12" outlineLevel="2">
      <c r="A10" s="1"/>
      <c r="B10" s="20" t="s">
        <v>181</v>
      </c>
      <c r="C10" s="10" t="s">
        <v>182</v>
      </c>
      <c r="D10" s="6">
        <v>3522.5</v>
      </c>
      <c r="E10" s="6"/>
      <c r="F10" s="6"/>
      <c r="G10" s="27"/>
      <c r="H10" s="32"/>
    </row>
    <row r="11" spans="1:12" outlineLevel="2">
      <c r="A11" s="1"/>
      <c r="B11" s="20" t="s">
        <v>183</v>
      </c>
      <c r="C11" s="10" t="s">
        <v>184</v>
      </c>
      <c r="D11" s="6">
        <v>934.85</v>
      </c>
      <c r="E11" s="6"/>
      <c r="F11" s="6"/>
      <c r="G11" s="27"/>
      <c r="H11" s="32"/>
    </row>
    <row r="12" spans="1:12" outlineLevel="2">
      <c r="A12" s="1"/>
      <c r="B12" s="21" t="s">
        <v>185</v>
      </c>
      <c r="C12" s="10" t="s">
        <v>186</v>
      </c>
      <c r="D12" s="6">
        <v>1011.83</v>
      </c>
      <c r="E12" s="6"/>
      <c r="F12" s="6"/>
      <c r="G12" s="27"/>
      <c r="H12" s="32"/>
    </row>
    <row r="13" spans="1:12" outlineLevel="2">
      <c r="A13" s="1"/>
      <c r="B13" s="21" t="s">
        <v>187</v>
      </c>
      <c r="C13" s="10" t="s">
        <v>192</v>
      </c>
      <c r="D13" s="6">
        <v>1426.56</v>
      </c>
      <c r="E13" s="6"/>
      <c r="F13" s="6"/>
      <c r="G13" s="27"/>
      <c r="H13" s="32"/>
    </row>
    <row r="14" spans="1:12" outlineLevel="2">
      <c r="A14" s="1"/>
      <c r="B14" s="21" t="s">
        <v>9</v>
      </c>
      <c r="C14" s="10" t="s">
        <v>193</v>
      </c>
      <c r="D14" s="6">
        <f>SUM(D15:D17)</f>
        <v>5558.33</v>
      </c>
      <c r="E14" s="6"/>
      <c r="F14" s="6"/>
      <c r="G14" s="27"/>
      <c r="H14" s="32"/>
    </row>
    <row r="15" spans="1:12" outlineLevel="2">
      <c r="A15" s="1"/>
      <c r="B15" s="21" t="s">
        <v>188</v>
      </c>
      <c r="C15" s="10" t="s">
        <v>194</v>
      </c>
      <c r="D15" s="6">
        <v>789.59</v>
      </c>
      <c r="E15" s="6"/>
      <c r="F15" s="6"/>
      <c r="G15" s="27"/>
      <c r="H15" s="32"/>
    </row>
    <row r="16" spans="1:12" outlineLevel="2">
      <c r="A16" s="1"/>
      <c r="B16" s="21" t="s">
        <v>189</v>
      </c>
      <c r="C16" s="10" t="s">
        <v>195</v>
      </c>
      <c r="D16" s="6">
        <v>2494.81</v>
      </c>
      <c r="E16" s="6"/>
      <c r="F16" s="6"/>
      <c r="G16" s="27"/>
      <c r="H16" s="32"/>
    </row>
    <row r="17" spans="1:8" outlineLevel="2">
      <c r="A17" s="1"/>
      <c r="B17" s="21" t="s">
        <v>190</v>
      </c>
      <c r="C17" s="10" t="s">
        <v>196</v>
      </c>
      <c r="D17" s="6">
        <v>2273.9299999999998</v>
      </c>
      <c r="E17" s="6"/>
      <c r="F17" s="6"/>
      <c r="G17" s="27"/>
      <c r="H17" s="32"/>
    </row>
    <row r="18" spans="1:8" outlineLevel="2">
      <c r="A18" s="1"/>
      <c r="B18" s="21" t="s">
        <v>10</v>
      </c>
      <c r="C18" s="10" t="s">
        <v>197</v>
      </c>
      <c r="D18" s="6">
        <f>SUM(D19)</f>
        <v>2342.08</v>
      </c>
      <c r="E18" s="6"/>
      <c r="F18" s="6"/>
      <c r="G18" s="27"/>
      <c r="H18" s="32"/>
    </row>
    <row r="19" spans="1:8" outlineLevel="2">
      <c r="A19" s="1"/>
      <c r="B19" s="21" t="s">
        <v>191</v>
      </c>
      <c r="C19" s="10" t="s">
        <v>198</v>
      </c>
      <c r="D19" s="6">
        <v>2342.08</v>
      </c>
      <c r="E19" s="6"/>
      <c r="F19" s="6"/>
      <c r="G19" s="27"/>
      <c r="H19" s="32"/>
    </row>
    <row r="20" spans="1:8" outlineLevel="1">
      <c r="A20" s="1"/>
      <c r="B20" s="18" t="s">
        <v>11</v>
      </c>
      <c r="C20" s="13" t="s">
        <v>199</v>
      </c>
      <c r="D20" s="8">
        <f>SUM(D21)</f>
        <v>6575.8</v>
      </c>
      <c r="E20" s="8"/>
      <c r="F20" s="8"/>
      <c r="G20" s="11"/>
      <c r="H20" s="31"/>
    </row>
    <row r="21" spans="1:8" outlineLevel="2">
      <c r="A21" s="1"/>
      <c r="B21" s="22" t="s">
        <v>15</v>
      </c>
      <c r="C21" s="10" t="s">
        <v>200</v>
      </c>
      <c r="D21" s="6">
        <f>SUM(D22)</f>
        <v>6575.8</v>
      </c>
      <c r="E21" s="6"/>
      <c r="F21" s="16"/>
      <c r="G21" s="27"/>
      <c r="H21" s="32"/>
    </row>
    <row r="22" spans="1:8" outlineLevel="2">
      <c r="A22" s="1"/>
      <c r="B22" s="22" t="s">
        <v>201</v>
      </c>
      <c r="C22" s="10" t="s">
        <v>202</v>
      </c>
      <c r="D22" s="6">
        <v>6575.8</v>
      </c>
      <c r="E22" s="6"/>
      <c r="F22" s="6"/>
      <c r="G22" s="27"/>
      <c r="H22" s="32"/>
    </row>
    <row r="23" spans="1:8" outlineLevel="1">
      <c r="A23" s="1"/>
      <c r="B23" s="18" t="s">
        <v>12</v>
      </c>
      <c r="C23" s="13" t="s">
        <v>145</v>
      </c>
      <c r="D23" s="8">
        <f>SUM(D24,D26)</f>
        <v>10351.48</v>
      </c>
      <c r="E23" s="8"/>
      <c r="F23" s="8"/>
      <c r="G23" s="11"/>
      <c r="H23" s="31"/>
    </row>
    <row r="24" spans="1:8" outlineLevel="2">
      <c r="A24" s="1"/>
      <c r="B24" s="20" t="s">
        <v>31</v>
      </c>
      <c r="C24" s="10" t="s">
        <v>203</v>
      </c>
      <c r="D24" s="6">
        <f>SUM(D25)</f>
        <v>9120.31</v>
      </c>
      <c r="E24" s="6"/>
      <c r="F24" s="6"/>
      <c r="G24" s="27"/>
      <c r="H24" s="32"/>
    </row>
    <row r="25" spans="1:8" outlineLevel="2">
      <c r="A25" s="1"/>
      <c r="B25" s="20" t="s">
        <v>204</v>
      </c>
      <c r="C25" s="10" t="s">
        <v>186</v>
      </c>
      <c r="D25" s="6">
        <v>9120.31</v>
      </c>
      <c r="E25" s="6"/>
      <c r="F25" s="6"/>
      <c r="G25" s="27"/>
      <c r="H25" s="32"/>
    </row>
    <row r="26" spans="1:8" outlineLevel="2">
      <c r="A26" s="1"/>
      <c r="B26" s="20" t="s">
        <v>134</v>
      </c>
      <c r="C26" s="10" t="s">
        <v>193</v>
      </c>
      <c r="D26" s="6">
        <f>SUM(D27)</f>
        <v>1231.17</v>
      </c>
      <c r="E26" s="6"/>
      <c r="F26" s="6"/>
      <c r="G26" s="27"/>
      <c r="H26" s="32"/>
    </row>
    <row r="27" spans="1:8" outlineLevel="2">
      <c r="A27" s="1"/>
      <c r="B27" s="20" t="s">
        <v>135</v>
      </c>
      <c r="C27" s="10" t="s">
        <v>205</v>
      </c>
      <c r="D27" s="6">
        <v>1231.17</v>
      </c>
      <c r="E27" s="6"/>
      <c r="F27" s="6"/>
      <c r="G27" s="27"/>
      <c r="H27" s="32"/>
    </row>
    <row r="28" spans="1:8" outlineLevel="1">
      <c r="A28" s="1"/>
      <c r="B28" s="18" t="s">
        <v>13</v>
      </c>
      <c r="C28" s="13" t="s">
        <v>162</v>
      </c>
      <c r="D28" s="8">
        <f>SUM(D29,D33)</f>
        <v>3732.35</v>
      </c>
      <c r="E28" s="11"/>
      <c r="F28" s="17"/>
      <c r="G28" s="11"/>
      <c r="H28" s="31"/>
    </row>
    <row r="29" spans="1:8" outlineLevel="2">
      <c r="A29" s="1"/>
      <c r="B29" s="20" t="s">
        <v>33</v>
      </c>
      <c r="C29" s="10" t="s">
        <v>203</v>
      </c>
      <c r="D29" s="6">
        <f>SUM(D30:D32)</f>
        <v>3311.48</v>
      </c>
      <c r="E29" s="6"/>
      <c r="F29" s="6"/>
      <c r="G29" s="27"/>
      <c r="H29" s="32"/>
    </row>
    <row r="30" spans="1:8" outlineLevel="2">
      <c r="A30" s="1"/>
      <c r="B30" s="22" t="s">
        <v>206</v>
      </c>
      <c r="C30" s="10" t="s">
        <v>184</v>
      </c>
      <c r="D30" s="6">
        <v>555.54999999999995</v>
      </c>
      <c r="E30" s="6"/>
      <c r="F30" s="6"/>
      <c r="G30" s="27"/>
      <c r="H30" s="32"/>
    </row>
    <row r="31" spans="1:8" outlineLevel="2">
      <c r="A31" s="1"/>
      <c r="B31" s="22" t="s">
        <v>207</v>
      </c>
      <c r="C31" s="10" t="s">
        <v>208</v>
      </c>
      <c r="D31" s="6">
        <v>1741.11</v>
      </c>
      <c r="E31" s="6"/>
      <c r="F31" s="6"/>
      <c r="G31" s="27"/>
      <c r="H31" s="32"/>
    </row>
    <row r="32" spans="1:8" outlineLevel="2">
      <c r="A32" s="1"/>
      <c r="B32" s="22" t="s">
        <v>209</v>
      </c>
      <c r="C32" s="10" t="s">
        <v>192</v>
      </c>
      <c r="D32" s="6">
        <v>1014.82</v>
      </c>
      <c r="E32" s="6"/>
      <c r="F32" s="16"/>
      <c r="G32" s="28"/>
      <c r="H32" s="32"/>
    </row>
    <row r="33" spans="1:12" outlineLevel="2">
      <c r="A33" s="1"/>
      <c r="B33" s="22" t="s">
        <v>35</v>
      </c>
      <c r="C33" s="10" t="s">
        <v>193</v>
      </c>
      <c r="D33" s="6">
        <f>SUM(D34)</f>
        <v>420.87</v>
      </c>
      <c r="E33" s="6"/>
      <c r="F33" s="16"/>
      <c r="G33" s="28"/>
      <c r="H33" s="32"/>
    </row>
    <row r="34" spans="1:12" outlineLevel="2">
      <c r="A34" s="1"/>
      <c r="B34" s="22" t="s">
        <v>138</v>
      </c>
      <c r="C34" s="10" t="s">
        <v>210</v>
      </c>
      <c r="D34" s="6">
        <v>420.87</v>
      </c>
      <c r="E34" s="6"/>
      <c r="F34" s="6"/>
      <c r="G34" s="28"/>
      <c r="H34" s="32"/>
    </row>
    <row r="35" spans="1:12" outlineLevel="2">
      <c r="A35" s="1"/>
      <c r="B35" s="1"/>
      <c r="C35" s="1"/>
      <c r="D35" s="1"/>
      <c r="E35" s="1"/>
      <c r="F35" s="1"/>
      <c r="G35" s="1"/>
      <c r="H35" s="1"/>
    </row>
    <row r="36" spans="1:12" outlineLevel="2">
      <c r="A36" s="1"/>
      <c r="B36" s="1"/>
      <c r="C36" s="1"/>
      <c r="D36" s="1"/>
      <c r="E36" s="1"/>
      <c r="F36" s="1"/>
      <c r="G36" s="1"/>
      <c r="H36" s="1"/>
    </row>
    <row r="37" spans="1:12" outlineLevel="1" collapsed="1">
      <c r="A37" s="1"/>
      <c r="B37" s="1"/>
      <c r="C37" s="1"/>
      <c r="D37" s="1"/>
      <c r="E37" s="1"/>
      <c r="F37" s="1"/>
      <c r="G37" s="1"/>
      <c r="H37" s="1"/>
    </row>
    <row r="38" spans="1:12" hidden="1" outlineLevel="2">
      <c r="A38" s="1"/>
      <c r="B38" s="1"/>
      <c r="C38" s="1"/>
      <c r="D38" s="1"/>
      <c r="E38" s="1"/>
      <c r="F38" s="1"/>
      <c r="G38" s="1"/>
      <c r="H38" s="1"/>
    </row>
    <row r="39" spans="1:12" hidden="1" outlineLevel="2">
      <c r="A39" s="1"/>
      <c r="B39" s="1"/>
      <c r="C39" s="10"/>
      <c r="D39" s="1"/>
      <c r="E39" s="1"/>
      <c r="F39" s="1"/>
      <c r="G39" s="1"/>
      <c r="H39" s="1"/>
    </row>
    <row r="40" spans="1:12" hidden="1" outlineLevel="2">
      <c r="A40" s="1"/>
      <c r="B40" s="1"/>
      <c r="C40" s="10"/>
      <c r="D40" s="1"/>
      <c r="E40" s="1"/>
      <c r="F40" s="1"/>
      <c r="G40" s="1"/>
      <c r="H40" s="1"/>
    </row>
    <row r="41" spans="1:12" hidden="1" outlineLevel="2">
      <c r="A41" s="1"/>
      <c r="B41" s="1"/>
      <c r="C41" s="1"/>
      <c r="D41" s="1"/>
      <c r="E41" s="1"/>
      <c r="F41" s="1"/>
      <c r="G41" s="1"/>
      <c r="H41" s="1"/>
    </row>
    <row r="42" spans="1:12" hidden="1" outlineLevel="2">
      <c r="A42" s="1"/>
      <c r="B42" s="1"/>
      <c r="C42" s="1"/>
      <c r="D42" s="1"/>
      <c r="E42" s="1"/>
      <c r="F42" s="1"/>
      <c r="G42" s="1"/>
      <c r="H42" s="1"/>
    </row>
    <row r="43" spans="1:12" hidden="1" outlineLevel="2">
      <c r="A43" s="1"/>
      <c r="B43" s="1"/>
      <c r="C43" s="1"/>
      <c r="D43" s="1"/>
      <c r="E43" s="1"/>
      <c r="F43" s="1"/>
      <c r="G43" s="1"/>
      <c r="H43" s="1"/>
      <c r="I43" s="1"/>
      <c r="J43" s="1"/>
      <c r="K43" s="1"/>
      <c r="L43" s="1"/>
    </row>
    <row r="44" spans="1:12" outlineLevel="1" collapsed="1">
      <c r="A44" s="1"/>
      <c r="B44" s="1"/>
      <c r="C44" s="1"/>
      <c r="D44" s="1"/>
      <c r="E44" s="1"/>
      <c r="F44" s="1"/>
      <c r="G44" s="1"/>
      <c r="H44" s="1"/>
      <c r="K44" s="1"/>
      <c r="L44" s="1"/>
    </row>
    <row r="45" spans="1:12" hidden="1" outlineLevel="2">
      <c r="A45" s="1"/>
      <c r="B45" s="1"/>
      <c r="C45" s="1"/>
      <c r="D45" s="1"/>
      <c r="E45" s="1"/>
      <c r="F45" s="1"/>
      <c r="G45" s="1"/>
      <c r="H45" s="1"/>
      <c r="K45" s="1"/>
      <c r="L45" s="1"/>
    </row>
    <row r="46" spans="1:12" hidden="1" outlineLevel="2">
      <c r="A46" s="1"/>
      <c r="B46" s="1"/>
      <c r="C46" s="1"/>
      <c r="D46" s="1"/>
      <c r="E46" s="1"/>
      <c r="F46" s="1"/>
      <c r="G46" s="1"/>
      <c r="H46" s="1"/>
      <c r="K46" s="1"/>
      <c r="L46" s="1"/>
    </row>
    <row r="47" spans="1:12" hidden="1" outlineLevel="2">
      <c r="A47" s="1"/>
      <c r="B47" s="1"/>
      <c r="C47" s="1"/>
      <c r="D47" s="1"/>
      <c r="E47" s="1"/>
      <c r="F47" s="1"/>
      <c r="G47" s="1"/>
      <c r="H47" s="1"/>
      <c r="K47" s="1"/>
      <c r="L47" s="1"/>
    </row>
    <row r="48" spans="1:12" hidden="1" outlineLevel="2">
      <c r="A48" s="1"/>
      <c r="B48" s="1"/>
      <c r="C48" s="1"/>
      <c r="D48" s="1"/>
      <c r="E48" s="1"/>
      <c r="F48" s="1"/>
      <c r="G48" s="1"/>
      <c r="H48" s="1"/>
      <c r="K48" s="1"/>
      <c r="L48" s="1"/>
    </row>
    <row r="49" spans="1:12">
      <c r="A49" s="1"/>
      <c r="B49" s="1"/>
      <c r="C49" s="1"/>
      <c r="D49" s="1"/>
      <c r="E49" s="1"/>
      <c r="F49" s="1"/>
      <c r="G49" s="1"/>
      <c r="H49" s="1"/>
      <c r="K49" s="1"/>
      <c r="L49" s="1"/>
    </row>
    <row r="50" spans="1:12">
      <c r="A50" s="1"/>
      <c r="B50" s="1"/>
      <c r="C50" s="1"/>
      <c r="D50" s="1"/>
      <c r="E50" s="1"/>
      <c r="F50" s="1"/>
      <c r="G50" s="1"/>
      <c r="H50" s="1"/>
      <c r="K50" s="1"/>
      <c r="L50" s="1"/>
    </row>
    <row r="51" spans="1:12">
      <c r="A51" s="1"/>
      <c r="B51" s="1"/>
      <c r="C51" s="1"/>
      <c r="D51" s="1"/>
      <c r="E51" s="1"/>
      <c r="F51" s="1"/>
      <c r="G51" s="1"/>
      <c r="H51" s="1"/>
      <c r="K51" s="1"/>
      <c r="L51" s="1"/>
    </row>
    <row r="52" spans="1:12">
      <c r="A52" s="1"/>
      <c r="B52" s="1"/>
      <c r="C52" s="1"/>
      <c r="D52" s="1"/>
      <c r="E52" s="1"/>
      <c r="F52" s="1"/>
      <c r="G52" s="1"/>
      <c r="H52" s="1"/>
      <c r="K52" s="1"/>
      <c r="L52" s="1"/>
    </row>
    <row r="53" spans="1:12">
      <c r="A53" s="1"/>
      <c r="B53" s="1"/>
      <c r="C53" s="1"/>
      <c r="D53" s="1"/>
      <c r="E53" s="1"/>
      <c r="F53" s="1"/>
      <c r="G53" s="1"/>
      <c r="H53" s="1"/>
      <c r="K53" s="1"/>
      <c r="L53" s="1"/>
    </row>
    <row r="54" spans="1:12">
      <c r="A54" s="1"/>
      <c r="B54" s="1"/>
      <c r="C54" s="1"/>
      <c r="D54" s="1"/>
      <c r="E54" s="1"/>
      <c r="F54" s="1"/>
      <c r="G54" s="1"/>
      <c r="H54" s="1"/>
      <c r="K54" s="1"/>
      <c r="L54" s="1"/>
    </row>
    <row r="55" spans="1:12">
      <c r="A55" s="1"/>
      <c r="B55" s="1"/>
      <c r="C55" s="1"/>
      <c r="D55" s="1"/>
      <c r="E55" s="1"/>
      <c r="F55" s="1"/>
      <c r="G55" s="1"/>
      <c r="H55" s="1"/>
      <c r="K55" s="1"/>
      <c r="L55" s="1"/>
    </row>
    <row r="56" spans="1:12">
      <c r="A56" s="1"/>
      <c r="B56" s="1"/>
      <c r="C56" s="1"/>
      <c r="D56" s="1"/>
      <c r="E56" s="1"/>
      <c r="F56" s="1"/>
      <c r="G56" s="1"/>
      <c r="H56" s="1"/>
      <c r="K56" s="1"/>
      <c r="L56" s="1"/>
    </row>
    <row r="57" spans="1:12">
      <c r="A57" s="1"/>
      <c r="B57" s="1"/>
      <c r="C57" s="1"/>
      <c r="D57" s="1"/>
      <c r="E57" s="1"/>
      <c r="F57" s="1"/>
      <c r="G57" s="1"/>
      <c r="H57" s="1"/>
      <c r="K57" s="1"/>
      <c r="L57" s="1"/>
    </row>
    <row r="58" spans="1:12">
      <c r="A58" s="1"/>
      <c r="B58" s="1"/>
      <c r="C58" s="1"/>
      <c r="D58" s="1"/>
      <c r="E58" s="1"/>
      <c r="F58" s="1"/>
      <c r="G58" s="1"/>
      <c r="H58" s="1"/>
      <c r="I58" s="1"/>
      <c r="J58" s="1"/>
      <c r="K58" s="1"/>
      <c r="L58" s="1"/>
    </row>
    <row r="59" spans="1:12">
      <c r="A59" s="1"/>
      <c r="K59" s="1"/>
      <c r="L59" s="1"/>
    </row>
    <row r="60" spans="1:12">
      <c r="A60" s="1"/>
      <c r="K60" s="1"/>
      <c r="L60" s="1"/>
    </row>
    <row r="61" spans="1:12">
      <c r="A61" s="1"/>
      <c r="K61" s="1"/>
      <c r="L61" s="1"/>
    </row>
    <row r="62" spans="1:12">
      <c r="A62" s="1"/>
      <c r="K62" s="1"/>
      <c r="L62" s="1"/>
    </row>
    <row r="63" spans="1:12">
      <c r="A63" s="1"/>
      <c r="K63" s="1"/>
      <c r="L63" s="1"/>
    </row>
    <row r="64" spans="1:12">
      <c r="A64" s="1"/>
      <c r="K64" s="1"/>
      <c r="L64" s="1"/>
    </row>
    <row r="65" spans="1:12">
      <c r="A65" s="1"/>
      <c r="K65" s="1"/>
      <c r="L65" s="1"/>
    </row>
    <row r="66" spans="1:12">
      <c r="A66" s="1"/>
      <c r="K66" s="1"/>
      <c r="L66" s="1"/>
    </row>
    <row r="67" spans="1:12">
      <c r="A67" s="1"/>
      <c r="K67" s="1"/>
      <c r="L67" s="1"/>
    </row>
    <row r="68" spans="1:12">
      <c r="A68" s="1"/>
      <c r="K68" s="1"/>
      <c r="L68" s="1"/>
    </row>
    <row r="69" spans="1:12">
      <c r="A69" s="1"/>
      <c r="K69" s="1"/>
      <c r="L69" s="1"/>
    </row>
    <row r="70" spans="1:12">
      <c r="A70" s="1"/>
      <c r="K70" s="1"/>
      <c r="L70" s="1"/>
    </row>
    <row r="71" spans="1:12">
      <c r="A71" s="1"/>
      <c r="K71" s="1"/>
      <c r="L71" s="1"/>
    </row>
    <row r="72" spans="1:12">
      <c r="A72" s="1"/>
      <c r="K72" s="1"/>
      <c r="L72" s="1"/>
    </row>
  </sheetData>
  <autoFilter ref="B6:H34"/>
  <pageMargins left="0.70866141732283472" right="0.31496062992125984" top="0.78740157480314965" bottom="1.1811023622047245" header="0.31496062992125984" footer="0.31496062992125984"/>
  <pageSetup paperSize="9" scale="8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90"/>
  <sheetViews>
    <sheetView zoomScale="115" zoomScaleNormal="115" zoomScaleSheetLayoutView="130" workbookViewId="0">
      <pane xSplit="4" topLeftCell="E1" activePane="topRight" state="frozen"/>
      <selection pane="topRight" activeCell="D52" sqref="D52:D55"/>
    </sheetView>
  </sheetViews>
  <sheetFormatPr baseColWidth="10" defaultRowHeight="15" outlineLevelRow="2"/>
  <cols>
    <col min="2" max="2" width="5" customWidth="1"/>
    <col min="3" max="3" width="34" bestFit="1" customWidth="1"/>
    <col min="4" max="12" width="13.7109375" customWidth="1"/>
  </cols>
  <sheetData>
    <row r="1" spans="1:12" ht="15" customHeight="1">
      <c r="B1" s="2"/>
      <c r="C1" s="1"/>
      <c r="D1" s="1"/>
      <c r="E1" s="1"/>
      <c r="F1" s="1"/>
      <c r="G1" s="1"/>
      <c r="H1" s="1"/>
      <c r="I1" s="1"/>
      <c r="J1" s="1"/>
      <c r="K1" s="1"/>
      <c r="L1" s="1"/>
    </row>
    <row r="2" spans="1:12">
      <c r="A2" s="1"/>
      <c r="B2" s="3" t="s">
        <v>266</v>
      </c>
      <c r="C2" s="1"/>
      <c r="D2" s="1"/>
      <c r="E2" s="1"/>
      <c r="F2" s="1"/>
      <c r="G2" s="1"/>
      <c r="H2" s="1"/>
      <c r="I2" s="1"/>
      <c r="J2" s="1"/>
      <c r="K2" s="1"/>
      <c r="L2" s="1"/>
    </row>
    <row r="3" spans="1:12">
      <c r="A3" s="1"/>
      <c r="B3" s="2" t="s">
        <v>273</v>
      </c>
      <c r="C3" s="1"/>
      <c r="D3" s="1"/>
      <c r="E3" s="1"/>
      <c r="F3" s="1"/>
      <c r="G3" s="1"/>
      <c r="H3" s="1"/>
      <c r="I3" s="1"/>
      <c r="J3" s="1"/>
      <c r="K3" s="1"/>
      <c r="L3" s="1"/>
    </row>
    <row r="4" spans="1:12">
      <c r="A4" s="1"/>
      <c r="B4" s="2" t="s">
        <v>268</v>
      </c>
      <c r="C4" s="1"/>
      <c r="D4" s="1"/>
      <c r="E4" s="1"/>
      <c r="F4" s="1"/>
      <c r="G4" s="1"/>
      <c r="H4" s="1"/>
      <c r="I4" s="1"/>
      <c r="J4" s="1"/>
      <c r="K4" s="1"/>
      <c r="L4" s="1"/>
    </row>
    <row r="5" spans="1:12" ht="70.5" customHeight="1" thickBot="1">
      <c r="A5" s="1"/>
      <c r="B5" s="33" t="s">
        <v>264</v>
      </c>
      <c r="C5" s="33" t="s">
        <v>265</v>
      </c>
      <c r="D5" s="24"/>
      <c r="E5" s="24"/>
      <c r="F5" s="24"/>
      <c r="G5" s="24"/>
      <c r="H5" s="25"/>
    </row>
    <row r="6" spans="1:12" ht="9" customHeight="1">
      <c r="A6" s="1"/>
      <c r="B6" s="4"/>
      <c r="C6" s="23"/>
      <c r="D6" s="5"/>
      <c r="E6" s="9"/>
      <c r="F6" s="5"/>
      <c r="G6" s="5"/>
      <c r="H6" s="5"/>
    </row>
    <row r="7" spans="1:12">
      <c r="A7" s="1"/>
      <c r="B7" s="19"/>
      <c r="C7" s="14" t="s">
        <v>95</v>
      </c>
      <c r="D7" s="7">
        <f>SUM(D8,D12,D17,D19,D25,D29,D32,D44,D51)</f>
        <v>562857.99</v>
      </c>
      <c r="E7" s="12"/>
      <c r="F7" s="26"/>
      <c r="G7" s="12"/>
      <c r="H7" s="30"/>
    </row>
    <row r="8" spans="1:12" outlineLevel="1">
      <c r="A8" s="1"/>
      <c r="B8" s="18" t="s">
        <v>8</v>
      </c>
      <c r="C8" s="13" t="s">
        <v>0</v>
      </c>
      <c r="D8" s="8">
        <f>SUM(D9:D11)</f>
        <v>44468.45</v>
      </c>
      <c r="E8" s="11"/>
      <c r="F8" s="15"/>
      <c r="G8" s="11"/>
      <c r="H8" s="31"/>
    </row>
    <row r="9" spans="1:12" outlineLevel="2">
      <c r="A9" s="1"/>
      <c r="B9" s="20" t="s">
        <v>7</v>
      </c>
      <c r="C9" s="10" t="s">
        <v>5</v>
      </c>
      <c r="D9" s="6">
        <v>21910.1</v>
      </c>
      <c r="E9" s="6"/>
      <c r="F9" s="6"/>
      <c r="G9" s="27"/>
      <c r="H9" s="32"/>
    </row>
    <row r="10" spans="1:12" outlineLevel="2">
      <c r="A10" s="1"/>
      <c r="B10" s="21" t="s">
        <v>9</v>
      </c>
      <c r="C10" s="10" t="s">
        <v>94</v>
      </c>
      <c r="D10" s="6">
        <v>16630.830000000002</v>
      </c>
      <c r="E10" s="6"/>
      <c r="F10" s="6"/>
      <c r="G10" s="27"/>
      <c r="H10" s="32"/>
    </row>
    <row r="11" spans="1:12" outlineLevel="2">
      <c r="A11" s="1"/>
      <c r="B11" s="21" t="s">
        <v>10</v>
      </c>
      <c r="C11" s="10" t="s">
        <v>6</v>
      </c>
      <c r="D11" s="6">
        <v>5927.52</v>
      </c>
      <c r="E11" s="6"/>
      <c r="F11" s="6"/>
      <c r="G11" s="27"/>
      <c r="H11" s="32"/>
    </row>
    <row r="12" spans="1:12" outlineLevel="1">
      <c r="A12" s="1"/>
      <c r="B12" s="18" t="s">
        <v>11</v>
      </c>
      <c r="C12" s="13" t="s">
        <v>1</v>
      </c>
      <c r="D12" s="8">
        <f>SUM(D13:D16)</f>
        <v>107010.25</v>
      </c>
      <c r="E12" s="8"/>
      <c r="F12" s="8"/>
      <c r="G12" s="11"/>
      <c r="H12" s="31"/>
    </row>
    <row r="13" spans="1:12" outlineLevel="2">
      <c r="A13" s="1"/>
      <c r="B13" s="22" t="s">
        <v>15</v>
      </c>
      <c r="C13" s="10" t="s">
        <v>19</v>
      </c>
      <c r="D13" s="6">
        <v>48343.24</v>
      </c>
      <c r="E13" s="6"/>
      <c r="F13" s="16"/>
      <c r="G13" s="27"/>
      <c r="H13" s="32"/>
    </row>
    <row r="14" spans="1:12" outlineLevel="2">
      <c r="A14" s="1"/>
      <c r="B14" s="22" t="s">
        <v>16</v>
      </c>
      <c r="C14" s="10" t="s">
        <v>20</v>
      </c>
      <c r="D14" s="6">
        <v>35537.800000000003</v>
      </c>
      <c r="E14" s="6"/>
      <c r="F14" s="6"/>
      <c r="G14" s="27"/>
      <c r="H14" s="32"/>
    </row>
    <row r="15" spans="1:12" outlineLevel="2">
      <c r="A15" s="1"/>
      <c r="B15" s="22" t="s">
        <v>17</v>
      </c>
      <c r="C15" s="10" t="s">
        <v>21</v>
      </c>
      <c r="D15" s="6">
        <v>20045.150000000001</v>
      </c>
      <c r="E15" s="6"/>
      <c r="F15" s="6"/>
      <c r="G15" s="27"/>
      <c r="H15" s="32"/>
    </row>
    <row r="16" spans="1:12" outlineLevel="2">
      <c r="A16" s="1"/>
      <c r="B16" s="22" t="s">
        <v>18</v>
      </c>
      <c r="C16" s="10" t="s">
        <v>22</v>
      </c>
      <c r="D16" s="6">
        <v>3084.06</v>
      </c>
      <c r="E16" s="6"/>
      <c r="F16" s="6"/>
      <c r="G16" s="28"/>
      <c r="H16" s="28"/>
    </row>
    <row r="17" spans="1:8" outlineLevel="1">
      <c r="A17" s="1"/>
      <c r="B17" s="18" t="s">
        <v>12</v>
      </c>
      <c r="C17" s="13" t="s">
        <v>2</v>
      </c>
      <c r="D17" s="8">
        <f>SUM(D18)</f>
        <v>23011.48</v>
      </c>
      <c r="E17" s="8"/>
      <c r="F17" s="8"/>
      <c r="G17" s="11"/>
      <c r="H17" s="31"/>
    </row>
    <row r="18" spans="1:8" outlineLevel="2">
      <c r="A18" s="1"/>
      <c r="B18" s="20" t="s">
        <v>31</v>
      </c>
      <c r="C18" s="10" t="s">
        <v>32</v>
      </c>
      <c r="D18" s="6">
        <v>23011.48</v>
      </c>
      <c r="E18" s="6"/>
      <c r="F18" s="6"/>
      <c r="G18" s="27"/>
      <c r="H18" s="32"/>
    </row>
    <row r="19" spans="1:8" outlineLevel="1">
      <c r="A19" s="1"/>
      <c r="B19" s="18" t="s">
        <v>13</v>
      </c>
      <c r="C19" s="13" t="s">
        <v>3</v>
      </c>
      <c r="D19" s="8">
        <f>SUM(D20:D24)</f>
        <v>143360.32000000001</v>
      </c>
      <c r="E19" s="11"/>
      <c r="F19" s="17"/>
      <c r="G19" s="11"/>
      <c r="H19" s="31"/>
    </row>
    <row r="20" spans="1:8" outlineLevel="2">
      <c r="A20" s="1"/>
      <c r="B20" s="20" t="s">
        <v>33</v>
      </c>
      <c r="C20" s="10" t="s">
        <v>34</v>
      </c>
      <c r="D20" s="6">
        <v>42406.84</v>
      </c>
      <c r="E20" s="6"/>
      <c r="F20" s="6"/>
      <c r="G20" s="27"/>
      <c r="H20" s="32"/>
    </row>
    <row r="21" spans="1:8" outlineLevel="2">
      <c r="A21" s="1"/>
      <c r="B21" s="22" t="s">
        <v>35</v>
      </c>
      <c r="C21" s="10" t="s">
        <v>36</v>
      </c>
      <c r="D21" s="6">
        <v>16036.8</v>
      </c>
      <c r="E21" s="6"/>
      <c r="F21" s="6"/>
      <c r="G21" s="27"/>
      <c r="H21" s="32"/>
    </row>
    <row r="22" spans="1:8" outlineLevel="2">
      <c r="A22" s="1"/>
      <c r="B22" s="22" t="s">
        <v>37</v>
      </c>
      <c r="C22" s="10" t="s">
        <v>38</v>
      </c>
      <c r="D22" s="6">
        <v>77081.86</v>
      </c>
      <c r="E22" s="6"/>
      <c r="F22" s="16"/>
      <c r="G22" s="28"/>
      <c r="H22" s="32"/>
    </row>
    <row r="23" spans="1:8" outlineLevel="2">
      <c r="A23" s="1"/>
      <c r="B23" s="22" t="s">
        <v>39</v>
      </c>
      <c r="C23" s="10" t="s">
        <v>40</v>
      </c>
      <c r="D23" s="6">
        <v>6116.43</v>
      </c>
      <c r="E23" s="6"/>
      <c r="F23" s="6"/>
      <c r="G23" s="28"/>
      <c r="H23" s="32"/>
    </row>
    <row r="24" spans="1:8" outlineLevel="2">
      <c r="A24" s="1"/>
      <c r="B24" s="22" t="s">
        <v>41</v>
      </c>
      <c r="C24" s="10" t="s">
        <v>42</v>
      </c>
      <c r="D24" s="6">
        <v>1718.39</v>
      </c>
      <c r="E24" s="16"/>
      <c r="F24" s="16"/>
      <c r="G24" s="28"/>
      <c r="H24" s="32"/>
    </row>
    <row r="25" spans="1:8" outlineLevel="1">
      <c r="A25" s="1"/>
      <c r="B25" s="18" t="s">
        <v>14</v>
      </c>
      <c r="C25" s="13" t="s">
        <v>4</v>
      </c>
      <c r="D25" s="8">
        <f>SUM(D26:D28)</f>
        <v>38280.42</v>
      </c>
      <c r="E25" s="11"/>
      <c r="F25" s="8"/>
      <c r="G25" s="29"/>
      <c r="H25" s="31"/>
    </row>
    <row r="26" spans="1:8" outlineLevel="2">
      <c r="A26" s="1"/>
      <c r="B26" s="20" t="s">
        <v>43</v>
      </c>
      <c r="C26" s="10" t="s">
        <v>46</v>
      </c>
      <c r="D26" s="6">
        <v>20070.88</v>
      </c>
      <c r="E26" s="6"/>
      <c r="F26" s="6"/>
      <c r="G26" s="27"/>
      <c r="H26" s="32"/>
    </row>
    <row r="27" spans="1:8" outlineLevel="2">
      <c r="A27" s="1"/>
      <c r="B27" s="22" t="s">
        <v>44</v>
      </c>
      <c r="C27" s="10" t="s">
        <v>47</v>
      </c>
      <c r="D27" s="6">
        <v>0</v>
      </c>
      <c r="E27" s="16"/>
      <c r="F27" s="16"/>
      <c r="G27" s="28"/>
      <c r="H27" s="32"/>
    </row>
    <row r="28" spans="1:8" outlineLevel="2">
      <c r="A28" s="1"/>
      <c r="B28" s="22" t="s">
        <v>45</v>
      </c>
      <c r="C28" s="10" t="s">
        <v>48</v>
      </c>
      <c r="D28" s="6">
        <v>18209.54</v>
      </c>
      <c r="E28" s="6"/>
      <c r="F28" s="6"/>
      <c r="G28" s="27"/>
      <c r="H28" s="32"/>
    </row>
    <row r="29" spans="1:8" outlineLevel="1">
      <c r="A29" s="1"/>
      <c r="B29" s="18" t="s">
        <v>23</v>
      </c>
      <c r="C29" s="13" t="s">
        <v>24</v>
      </c>
      <c r="D29" s="8">
        <f>SUM(D30:D31)</f>
        <v>72849.95</v>
      </c>
      <c r="E29" s="11"/>
      <c r="F29" s="8"/>
      <c r="G29" s="29"/>
      <c r="H29" s="31"/>
    </row>
    <row r="30" spans="1:8" outlineLevel="2">
      <c r="A30" s="1"/>
      <c r="B30" s="20" t="s">
        <v>49</v>
      </c>
      <c r="C30" s="10" t="s">
        <v>50</v>
      </c>
      <c r="D30" s="6">
        <v>59621.32</v>
      </c>
      <c r="E30" s="6"/>
      <c r="F30" s="6"/>
      <c r="G30" s="27"/>
      <c r="H30" s="32"/>
    </row>
    <row r="31" spans="1:8" outlineLevel="2">
      <c r="A31" s="1"/>
      <c r="B31" s="22" t="s">
        <v>51</v>
      </c>
      <c r="C31" s="10" t="s">
        <v>52</v>
      </c>
      <c r="D31" s="6">
        <v>13228.63</v>
      </c>
      <c r="E31" s="6"/>
      <c r="F31" s="6"/>
      <c r="G31" s="28"/>
      <c r="H31" s="32"/>
    </row>
    <row r="32" spans="1:8" outlineLevel="1">
      <c r="A32" s="1"/>
      <c r="B32" s="18" t="s">
        <v>26</v>
      </c>
      <c r="C32" s="13" t="s">
        <v>25</v>
      </c>
      <c r="D32" s="8">
        <f>SUM(D33:D43)</f>
        <v>76133.599999999991</v>
      </c>
      <c r="E32" s="11"/>
      <c r="F32" s="8"/>
      <c r="G32" s="29"/>
      <c r="H32" s="31"/>
    </row>
    <row r="33" spans="1:12" outlineLevel="2">
      <c r="A33" s="1"/>
      <c r="B33" s="20" t="s">
        <v>53</v>
      </c>
      <c r="C33" s="10" t="s">
        <v>54</v>
      </c>
      <c r="D33" s="6">
        <v>41149.019999999997</v>
      </c>
      <c r="E33" s="6"/>
      <c r="F33" s="6"/>
      <c r="G33" s="28"/>
      <c r="H33" s="32"/>
    </row>
    <row r="34" spans="1:12" outlineLevel="2">
      <c r="A34" s="1"/>
      <c r="B34" s="22" t="s">
        <v>55</v>
      </c>
      <c r="C34" s="10" t="s">
        <v>62</v>
      </c>
      <c r="D34" s="6">
        <v>503.86</v>
      </c>
      <c r="E34" s="6"/>
      <c r="F34" s="6"/>
      <c r="G34" s="27"/>
      <c r="H34" s="32"/>
    </row>
    <row r="35" spans="1:12" outlineLevel="2">
      <c r="A35" s="1"/>
      <c r="B35" s="22" t="s">
        <v>56</v>
      </c>
      <c r="C35" s="10" t="s">
        <v>63</v>
      </c>
      <c r="D35" s="6">
        <v>1130.96</v>
      </c>
      <c r="E35" s="6"/>
      <c r="F35" s="6"/>
      <c r="G35" s="28"/>
      <c r="H35" s="32"/>
    </row>
    <row r="36" spans="1:12" outlineLevel="2">
      <c r="A36" s="1"/>
      <c r="B36" s="22" t="s">
        <v>57</v>
      </c>
      <c r="C36" s="10" t="s">
        <v>64</v>
      </c>
      <c r="D36" s="6">
        <v>741.34</v>
      </c>
      <c r="E36" s="6"/>
      <c r="F36" s="6"/>
      <c r="G36" s="28"/>
      <c r="H36" s="32"/>
    </row>
    <row r="37" spans="1:12" outlineLevel="2">
      <c r="A37" s="1"/>
      <c r="B37" s="22" t="s">
        <v>58</v>
      </c>
      <c r="C37" s="10" t="s">
        <v>65</v>
      </c>
      <c r="D37" s="6">
        <v>3383.62</v>
      </c>
      <c r="E37" s="6"/>
      <c r="F37" s="6"/>
      <c r="G37" s="28"/>
      <c r="H37" s="32"/>
    </row>
    <row r="38" spans="1:12" outlineLevel="2">
      <c r="A38" s="1"/>
      <c r="B38" s="22" t="s">
        <v>59</v>
      </c>
      <c r="C38" s="10" t="s">
        <v>66</v>
      </c>
      <c r="D38" s="6">
        <v>2559.67</v>
      </c>
      <c r="E38" s="6"/>
      <c r="F38" s="6"/>
      <c r="G38" s="27"/>
      <c r="H38" s="32"/>
    </row>
    <row r="39" spans="1:12" outlineLevel="2">
      <c r="A39" s="1"/>
      <c r="B39" s="22" t="s">
        <v>60</v>
      </c>
      <c r="C39" s="10" t="s">
        <v>67</v>
      </c>
      <c r="D39" s="6">
        <v>8036.46</v>
      </c>
      <c r="E39" s="16"/>
      <c r="F39" s="6"/>
      <c r="G39" s="27"/>
      <c r="H39" s="32"/>
    </row>
    <row r="40" spans="1:12" outlineLevel="2">
      <c r="A40" s="1"/>
      <c r="B40" s="22" t="s">
        <v>61</v>
      </c>
      <c r="C40" s="10" t="s">
        <v>68</v>
      </c>
      <c r="D40" s="6">
        <v>5252.41</v>
      </c>
      <c r="E40" s="6"/>
      <c r="F40" s="6"/>
      <c r="G40" s="28"/>
      <c r="H40" s="32"/>
    </row>
    <row r="41" spans="1:12" outlineLevel="2">
      <c r="A41" s="1"/>
      <c r="B41" s="22" t="s">
        <v>69</v>
      </c>
      <c r="C41" s="10" t="s">
        <v>72</v>
      </c>
      <c r="D41" s="6">
        <v>3340.95</v>
      </c>
      <c r="E41" s="6"/>
      <c r="F41" s="6"/>
      <c r="G41" s="28"/>
      <c r="H41" s="32"/>
    </row>
    <row r="42" spans="1:12" outlineLevel="2">
      <c r="A42" s="1"/>
      <c r="B42" s="22" t="s">
        <v>70</v>
      </c>
      <c r="C42" s="10" t="s">
        <v>74</v>
      </c>
      <c r="D42" s="6">
        <v>4384.32</v>
      </c>
      <c r="E42" s="6"/>
      <c r="F42" s="6"/>
      <c r="G42" s="28"/>
      <c r="H42" s="32"/>
    </row>
    <row r="43" spans="1:12" outlineLevel="2">
      <c r="A43" s="1"/>
      <c r="B43" s="22" t="s">
        <v>71</v>
      </c>
      <c r="C43" s="10" t="s">
        <v>73</v>
      </c>
      <c r="D43" s="6">
        <v>5650.99</v>
      </c>
      <c r="E43" s="16"/>
      <c r="F43" s="16"/>
      <c r="G43" s="27"/>
      <c r="H43" s="32"/>
      <c r="I43" s="1"/>
      <c r="J43" s="1"/>
      <c r="K43" s="1"/>
      <c r="L43" s="1"/>
    </row>
    <row r="44" spans="1:12" outlineLevel="1">
      <c r="A44" s="1"/>
      <c r="B44" s="18" t="s">
        <v>27</v>
      </c>
      <c r="C44" s="13" t="s">
        <v>28</v>
      </c>
      <c r="D44" s="8">
        <f>SUM(D45:D50)</f>
        <v>14737.279999999999</v>
      </c>
      <c r="E44" s="11"/>
      <c r="F44" s="8"/>
      <c r="G44" s="11"/>
      <c r="H44" s="31"/>
      <c r="K44" s="1"/>
      <c r="L44" s="1"/>
    </row>
    <row r="45" spans="1:12" outlineLevel="2">
      <c r="A45" s="1"/>
      <c r="B45" s="20" t="s">
        <v>75</v>
      </c>
      <c r="C45" s="10" t="s">
        <v>81</v>
      </c>
      <c r="D45" s="6">
        <v>3575.94</v>
      </c>
      <c r="E45" s="6"/>
      <c r="F45" s="6"/>
      <c r="G45" s="28"/>
      <c r="H45" s="32"/>
      <c r="K45" s="1"/>
      <c r="L45" s="1"/>
    </row>
    <row r="46" spans="1:12" outlineLevel="2">
      <c r="A46" s="1"/>
      <c r="B46" s="20" t="s">
        <v>76</v>
      </c>
      <c r="C46" s="10" t="s">
        <v>82</v>
      </c>
      <c r="D46" s="6">
        <v>4101.7</v>
      </c>
      <c r="E46" s="6"/>
      <c r="F46" s="6"/>
      <c r="G46" s="28"/>
      <c r="H46" s="32"/>
      <c r="K46" s="1"/>
      <c r="L46" s="1"/>
    </row>
    <row r="47" spans="1:12" outlineLevel="2">
      <c r="A47" s="1"/>
      <c r="B47" s="20" t="s">
        <v>77</v>
      </c>
      <c r="C47" s="10" t="s">
        <v>83</v>
      </c>
      <c r="D47" s="6">
        <v>2994.44</v>
      </c>
      <c r="E47" s="16"/>
      <c r="F47" s="6"/>
      <c r="G47" s="28"/>
      <c r="H47" s="32"/>
      <c r="K47" s="1"/>
      <c r="L47" s="1"/>
    </row>
    <row r="48" spans="1:12" outlineLevel="2">
      <c r="A48" s="1"/>
      <c r="B48" s="20" t="s">
        <v>78</v>
      </c>
      <c r="C48" s="10" t="s">
        <v>84</v>
      </c>
      <c r="D48" s="6">
        <v>220.94</v>
      </c>
      <c r="E48" s="6"/>
      <c r="F48" s="6"/>
      <c r="G48" s="27"/>
      <c r="H48" s="32"/>
      <c r="K48" s="1"/>
      <c r="L48" s="1"/>
    </row>
    <row r="49" spans="1:12" outlineLevel="2">
      <c r="A49" s="1"/>
      <c r="B49" s="20" t="s">
        <v>79</v>
      </c>
      <c r="C49" s="10" t="s">
        <v>85</v>
      </c>
      <c r="D49" s="6">
        <v>2651.22</v>
      </c>
      <c r="E49" s="16"/>
      <c r="F49" s="6"/>
      <c r="G49" s="27"/>
      <c r="H49" s="32"/>
      <c r="K49" s="1"/>
      <c r="L49" s="1"/>
    </row>
    <row r="50" spans="1:12" outlineLevel="2">
      <c r="A50" s="1"/>
      <c r="B50" s="20" t="s">
        <v>80</v>
      </c>
      <c r="C50" s="10" t="s">
        <v>86</v>
      </c>
      <c r="D50" s="6">
        <v>1193.04</v>
      </c>
      <c r="E50" s="6"/>
      <c r="F50" s="6"/>
      <c r="G50" s="27"/>
      <c r="H50" s="32"/>
      <c r="K50" s="1"/>
      <c r="L50" s="1"/>
    </row>
    <row r="51" spans="1:12" outlineLevel="1">
      <c r="A51" s="1"/>
      <c r="B51" s="18" t="s">
        <v>29</v>
      </c>
      <c r="C51" s="13" t="s">
        <v>30</v>
      </c>
      <c r="D51" s="8">
        <f>SUM(D52:D55)</f>
        <v>43006.239999999998</v>
      </c>
      <c r="E51" s="11"/>
      <c r="F51" s="8"/>
      <c r="G51" s="11"/>
      <c r="H51" s="31"/>
      <c r="K51" s="1"/>
      <c r="L51" s="1"/>
    </row>
    <row r="52" spans="1:12" outlineLevel="2">
      <c r="A52" s="1"/>
      <c r="B52" s="20" t="s">
        <v>87</v>
      </c>
      <c r="C52" s="10" t="s">
        <v>5</v>
      </c>
      <c r="D52" s="6">
        <v>6578.97</v>
      </c>
      <c r="E52" s="6"/>
      <c r="F52" s="6"/>
      <c r="G52" s="27"/>
      <c r="H52" s="32"/>
      <c r="K52" s="1"/>
      <c r="L52" s="1"/>
    </row>
    <row r="53" spans="1:12" outlineLevel="2">
      <c r="A53" s="1"/>
      <c r="B53" s="20" t="s">
        <v>88</v>
      </c>
      <c r="C53" s="10" t="s">
        <v>91</v>
      </c>
      <c r="D53" s="6">
        <v>12849.46</v>
      </c>
      <c r="E53" s="6"/>
      <c r="F53" s="6"/>
      <c r="G53" s="27"/>
      <c r="H53" s="32"/>
      <c r="K53" s="1"/>
      <c r="L53" s="1"/>
    </row>
    <row r="54" spans="1:12" outlineLevel="2">
      <c r="A54" s="1"/>
      <c r="B54" s="20" t="s">
        <v>89</v>
      </c>
      <c r="C54" s="10" t="s">
        <v>92</v>
      </c>
      <c r="D54" s="6">
        <v>12451.99</v>
      </c>
      <c r="E54" s="6"/>
      <c r="F54" s="6"/>
      <c r="G54" s="27"/>
      <c r="H54" s="32"/>
      <c r="K54" s="1"/>
      <c r="L54" s="1"/>
    </row>
    <row r="55" spans="1:12" outlineLevel="2">
      <c r="A55" s="1"/>
      <c r="B55" s="20" t="s">
        <v>90</v>
      </c>
      <c r="C55" s="10" t="s">
        <v>93</v>
      </c>
      <c r="D55" s="6">
        <v>11125.82</v>
      </c>
      <c r="E55" s="16"/>
      <c r="F55" s="16"/>
      <c r="G55" s="27"/>
      <c r="H55" s="32"/>
      <c r="K55" s="1"/>
      <c r="L55" s="1"/>
    </row>
    <row r="56" spans="1:12">
      <c r="A56" s="1"/>
      <c r="B56" s="22"/>
      <c r="C56" s="10"/>
      <c r="D56" s="1"/>
      <c r="E56" s="1"/>
      <c r="F56" s="1"/>
      <c r="G56" s="1"/>
      <c r="H56" s="1"/>
      <c r="K56" s="1"/>
      <c r="L56" s="1"/>
    </row>
    <row r="57" spans="1:12">
      <c r="A57" s="1"/>
      <c r="G57" s="1"/>
      <c r="H57" s="1"/>
      <c r="K57" s="1"/>
      <c r="L57" s="1"/>
    </row>
    <row r="58" spans="1:12">
      <c r="A58" s="1"/>
      <c r="G58" s="1"/>
      <c r="H58" s="1"/>
      <c r="I58" s="1"/>
      <c r="J58" s="1"/>
      <c r="K58" s="1"/>
      <c r="L58" s="1"/>
    </row>
    <row r="59" spans="1:12">
      <c r="A59" s="1"/>
      <c r="G59" s="1"/>
      <c r="H59" s="1"/>
      <c r="I59" s="1"/>
      <c r="J59" s="1"/>
      <c r="K59" s="1"/>
      <c r="L59" s="1"/>
    </row>
    <row r="60" spans="1:12">
      <c r="A60" s="1"/>
      <c r="G60" s="1"/>
      <c r="H60" s="1"/>
      <c r="I60" s="1"/>
      <c r="J60" s="1"/>
      <c r="K60" s="1"/>
      <c r="L60" s="1"/>
    </row>
    <row r="61" spans="1:12">
      <c r="A61" s="1"/>
      <c r="G61" s="1"/>
      <c r="H61" s="1"/>
      <c r="I61" s="1"/>
      <c r="J61" s="1"/>
      <c r="K61" s="1"/>
      <c r="L61" s="1"/>
    </row>
    <row r="62" spans="1:12">
      <c r="A62" s="1"/>
      <c r="G62" s="1"/>
      <c r="H62" s="1"/>
      <c r="I62" s="1"/>
      <c r="J62" s="1"/>
      <c r="K62" s="1"/>
      <c r="L62" s="1"/>
    </row>
    <row r="63" spans="1:12">
      <c r="A63" s="1"/>
      <c r="G63" s="1"/>
      <c r="H63" s="1"/>
      <c r="I63" s="1"/>
      <c r="J63" s="1"/>
      <c r="K63" s="1"/>
      <c r="L63" s="1"/>
    </row>
    <row r="64" spans="1:12">
      <c r="A64" s="1"/>
      <c r="G64" s="1"/>
      <c r="H64" s="1"/>
      <c r="I64" s="1"/>
      <c r="J64" s="1"/>
      <c r="K64" s="1"/>
      <c r="L64" s="1"/>
    </row>
    <row r="65" spans="1:12">
      <c r="A65" s="1"/>
      <c r="G65" s="1"/>
      <c r="H65" s="1"/>
      <c r="I65" s="1"/>
      <c r="J65" s="1"/>
      <c r="K65" s="1"/>
      <c r="L65" s="1"/>
    </row>
    <row r="66" spans="1:12">
      <c r="A66" s="1"/>
      <c r="G66" s="1"/>
      <c r="H66" s="1"/>
      <c r="I66" s="1"/>
      <c r="J66" s="1"/>
      <c r="K66" s="1"/>
      <c r="L66" s="1"/>
    </row>
    <row r="67" spans="1:12">
      <c r="A67" s="1"/>
      <c r="G67" s="1"/>
      <c r="H67" s="1"/>
      <c r="I67" s="1"/>
      <c r="J67" s="1"/>
      <c r="K67" s="1"/>
      <c r="L67" s="1"/>
    </row>
    <row r="68" spans="1:12">
      <c r="A68" s="1"/>
      <c r="G68" s="1"/>
      <c r="H68" s="1"/>
      <c r="I68" s="1"/>
      <c r="J68" s="1"/>
      <c r="K68" s="1"/>
      <c r="L68" s="1"/>
    </row>
    <row r="69" spans="1:12">
      <c r="A69" s="1"/>
      <c r="G69" s="1"/>
      <c r="H69" s="1"/>
      <c r="I69" s="1"/>
      <c r="J69" s="1"/>
      <c r="K69" s="1"/>
      <c r="L69" s="1"/>
    </row>
    <row r="70" spans="1:12">
      <c r="A70" s="1"/>
      <c r="G70" s="1"/>
      <c r="H70" s="1"/>
      <c r="I70" s="1"/>
      <c r="J70" s="1"/>
      <c r="K70" s="1"/>
      <c r="L70" s="1"/>
    </row>
    <row r="71" spans="1:12">
      <c r="A71" s="1"/>
      <c r="G71" s="1"/>
      <c r="H71" s="1"/>
      <c r="I71" s="1"/>
      <c r="J71" s="1"/>
      <c r="K71" s="1"/>
      <c r="L71" s="1"/>
    </row>
    <row r="72" spans="1:12">
      <c r="A72" s="1"/>
      <c r="G72" s="1"/>
      <c r="H72" s="1"/>
      <c r="I72" s="1"/>
      <c r="J72" s="1"/>
      <c r="K72" s="1"/>
      <c r="L72" s="1"/>
    </row>
    <row r="73" spans="1:12">
      <c r="A73" s="1"/>
      <c r="G73" s="1"/>
      <c r="H73" s="1"/>
      <c r="I73" s="1"/>
      <c r="J73" s="1"/>
      <c r="K73" s="1"/>
      <c r="L73" s="1"/>
    </row>
    <row r="74" spans="1:12">
      <c r="A74" s="1"/>
      <c r="G74" s="1"/>
      <c r="H74" s="1"/>
      <c r="I74" s="1"/>
      <c r="J74" s="1"/>
      <c r="K74" s="1"/>
      <c r="L74" s="1"/>
    </row>
    <row r="75" spans="1:12">
      <c r="A75" s="1"/>
      <c r="G75" s="1"/>
      <c r="H75" s="1"/>
      <c r="I75" s="1"/>
      <c r="J75" s="1"/>
      <c r="K75" s="1"/>
      <c r="L75" s="1"/>
    </row>
    <row r="76" spans="1:12">
      <c r="A76" s="1"/>
      <c r="G76" s="1"/>
      <c r="H76" s="1"/>
      <c r="I76" s="1"/>
      <c r="J76" s="1"/>
      <c r="K76" s="1"/>
      <c r="L76" s="1"/>
    </row>
    <row r="77" spans="1:12">
      <c r="A77" s="1"/>
      <c r="G77" s="1"/>
      <c r="H77" s="1"/>
      <c r="I77" s="1"/>
      <c r="J77" s="1"/>
      <c r="K77" s="1"/>
      <c r="L77" s="1"/>
    </row>
    <row r="78" spans="1:12">
      <c r="A78" s="1"/>
      <c r="G78" s="1"/>
      <c r="H78" s="1"/>
      <c r="I78" s="1"/>
      <c r="J78" s="1"/>
      <c r="K78" s="1"/>
      <c r="L78" s="1"/>
    </row>
    <row r="79" spans="1:12">
      <c r="A79" s="1"/>
      <c r="G79" s="1"/>
      <c r="H79" s="1"/>
      <c r="I79" s="1"/>
      <c r="J79" s="1"/>
      <c r="K79" s="1"/>
      <c r="L79" s="1"/>
    </row>
    <row r="81" spans="2:4">
      <c r="B81" s="1"/>
      <c r="C81" s="1"/>
      <c r="D81" s="1"/>
    </row>
    <row r="82" spans="2:4">
      <c r="C82" s="1"/>
      <c r="D82" s="1"/>
    </row>
    <row r="83" spans="2:4">
      <c r="C83" s="1"/>
      <c r="D83" s="1"/>
    </row>
    <row r="84" spans="2:4">
      <c r="C84" s="1"/>
      <c r="D84" s="1"/>
    </row>
    <row r="85" spans="2:4">
      <c r="C85" s="1"/>
      <c r="D85" s="1"/>
    </row>
    <row r="86" spans="2:4">
      <c r="C86" s="1"/>
      <c r="D86" s="1"/>
    </row>
    <row r="87" spans="2:4">
      <c r="C87" s="1"/>
      <c r="D87" s="1"/>
    </row>
    <row r="88" spans="2:4">
      <c r="C88" s="1"/>
      <c r="D88" s="1"/>
    </row>
    <row r="89" spans="2:4">
      <c r="C89" s="1"/>
      <c r="D89" s="1"/>
    </row>
    <row r="90" spans="2:4">
      <c r="C90" s="1"/>
      <c r="D90" s="1"/>
    </row>
  </sheetData>
  <autoFilter ref="B6:H56"/>
  <pageMargins left="0.70866141732283472" right="0.31496062992125984" top="0.78740157480314965" bottom="1.1811023622047245" header="0.31496062992125984" footer="0.31496062992125984"/>
  <pageSetup paperSize="9" scale="8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7"/>
  <sheetViews>
    <sheetView view="pageBreakPreview" zoomScaleNormal="115" zoomScaleSheetLayoutView="100" workbookViewId="0">
      <pane xSplit="4" topLeftCell="E1" activePane="topRight" state="frozen"/>
      <selection pane="topRight" activeCell="E15" sqref="E15"/>
    </sheetView>
  </sheetViews>
  <sheetFormatPr baseColWidth="10" defaultRowHeight="15" outlineLevelRow="2"/>
  <cols>
    <col min="2" max="2" width="5" customWidth="1"/>
    <col min="3" max="3" width="34" bestFit="1" customWidth="1"/>
    <col min="4" max="4" width="13.85546875" customWidth="1"/>
    <col min="5" max="12" width="13.7109375" customWidth="1"/>
  </cols>
  <sheetData>
    <row r="1" spans="1:12" ht="15" customHeight="1">
      <c r="B1" s="2"/>
      <c r="C1" s="1"/>
      <c r="D1" s="1"/>
      <c r="E1" s="1"/>
      <c r="F1" s="1"/>
      <c r="G1" s="1"/>
      <c r="H1" s="1"/>
      <c r="I1" s="1"/>
      <c r="J1" s="1"/>
      <c r="K1" s="1"/>
      <c r="L1" s="1"/>
    </row>
    <row r="2" spans="1:12">
      <c r="A2" s="1"/>
      <c r="B2" s="3" t="s">
        <v>266</v>
      </c>
      <c r="C2" s="1"/>
      <c r="D2" s="1"/>
      <c r="E2" s="1"/>
      <c r="F2" s="1"/>
      <c r="G2" s="1"/>
      <c r="H2" s="1"/>
      <c r="I2" s="1"/>
      <c r="J2" s="1"/>
      <c r="K2" s="1"/>
      <c r="L2" s="1"/>
    </row>
    <row r="3" spans="1:12">
      <c r="A3" s="1"/>
      <c r="B3" s="2" t="s">
        <v>272</v>
      </c>
      <c r="C3" s="1"/>
      <c r="D3" s="1"/>
      <c r="E3" s="1"/>
      <c r="F3" s="1"/>
      <c r="G3" s="1"/>
      <c r="H3" s="1"/>
      <c r="I3" s="1"/>
      <c r="J3" s="1"/>
      <c r="K3" s="1"/>
      <c r="L3" s="1"/>
    </row>
    <row r="4" spans="1:12">
      <c r="A4" s="1"/>
      <c r="B4" s="2" t="s">
        <v>268</v>
      </c>
      <c r="C4" s="1"/>
      <c r="D4" s="1"/>
      <c r="E4" s="1"/>
      <c r="F4" s="1"/>
      <c r="G4" s="1"/>
      <c r="H4" s="1"/>
      <c r="I4" s="1"/>
      <c r="J4" s="1"/>
      <c r="K4" s="1"/>
      <c r="L4" s="1"/>
    </row>
    <row r="5" spans="1:12" ht="70.5" customHeight="1" thickBot="1">
      <c r="A5" s="1"/>
      <c r="B5" s="33" t="s">
        <v>264</v>
      </c>
      <c r="C5" s="33" t="s">
        <v>265</v>
      </c>
      <c r="D5" s="24"/>
      <c r="E5" s="24"/>
      <c r="F5" s="24"/>
      <c r="G5" s="24"/>
      <c r="H5" s="25"/>
    </row>
    <row r="6" spans="1:12" ht="9" customHeight="1">
      <c r="A6" s="1"/>
      <c r="B6" s="4"/>
      <c r="C6" s="23"/>
      <c r="D6" s="5"/>
      <c r="E6" s="9"/>
      <c r="F6" s="5"/>
      <c r="G6" s="5"/>
      <c r="H6" s="5"/>
    </row>
    <row r="7" spans="1:12">
      <c r="A7" s="1"/>
      <c r="B7" s="19"/>
      <c r="C7" s="14" t="s">
        <v>95</v>
      </c>
      <c r="D7" s="7">
        <f>SUM(D8,D13)</f>
        <v>28759.59</v>
      </c>
      <c r="E7" s="12"/>
      <c r="F7" s="26"/>
      <c r="G7" s="12"/>
      <c r="H7" s="30"/>
    </row>
    <row r="8" spans="1:12" outlineLevel="1">
      <c r="A8" s="1"/>
      <c r="B8" s="18" t="s">
        <v>8</v>
      </c>
      <c r="C8" s="13" t="s">
        <v>98</v>
      </c>
      <c r="D8" s="8">
        <f>SUM(D9,D11)</f>
        <v>11981.57</v>
      </c>
      <c r="E8" s="11"/>
      <c r="F8" s="15"/>
      <c r="G8" s="11"/>
      <c r="H8" s="31"/>
    </row>
    <row r="9" spans="1:12" outlineLevel="2">
      <c r="A9" s="1"/>
      <c r="B9" s="20" t="s">
        <v>7</v>
      </c>
      <c r="C9" s="10" t="s">
        <v>211</v>
      </c>
      <c r="D9" s="6">
        <f>SUM(D10)</f>
        <v>204.57</v>
      </c>
      <c r="E9" s="6"/>
      <c r="F9" s="6"/>
      <c r="G9" s="27"/>
      <c r="H9" s="32"/>
    </row>
    <row r="10" spans="1:12" outlineLevel="2">
      <c r="A10" s="1"/>
      <c r="B10" s="20" t="s">
        <v>181</v>
      </c>
      <c r="C10" s="10" t="s">
        <v>212</v>
      </c>
      <c r="D10" s="6">
        <v>204.57</v>
      </c>
      <c r="E10" s="6"/>
      <c r="F10" s="6"/>
      <c r="G10" s="27"/>
      <c r="H10" s="32"/>
    </row>
    <row r="11" spans="1:12" outlineLevel="2">
      <c r="A11" s="1"/>
      <c r="B11" s="21" t="s">
        <v>9</v>
      </c>
      <c r="C11" s="10" t="s">
        <v>213</v>
      </c>
      <c r="D11" s="6">
        <f>SUM(D12)</f>
        <v>11777</v>
      </c>
      <c r="E11" s="6"/>
      <c r="F11" s="6"/>
      <c r="G11" s="27"/>
      <c r="H11" s="32"/>
    </row>
    <row r="12" spans="1:12" outlineLevel="2">
      <c r="A12" s="1"/>
      <c r="B12" s="35" t="s">
        <v>188</v>
      </c>
      <c r="C12" s="10" t="s">
        <v>214</v>
      </c>
      <c r="D12" s="6">
        <v>11777</v>
      </c>
      <c r="E12" s="6"/>
      <c r="F12" s="6"/>
      <c r="G12" s="27"/>
      <c r="H12" s="32"/>
    </row>
    <row r="13" spans="1:12" outlineLevel="1">
      <c r="A13" s="1"/>
      <c r="B13" s="18" t="s">
        <v>11</v>
      </c>
      <c r="C13" s="13" t="s">
        <v>127</v>
      </c>
      <c r="D13" s="8">
        <f>SUM(D14)</f>
        <v>16778.02</v>
      </c>
      <c r="E13" s="8"/>
      <c r="F13" s="8"/>
      <c r="G13" s="11"/>
      <c r="H13" s="31"/>
    </row>
    <row r="14" spans="1:12" outlineLevel="2">
      <c r="A14" s="1"/>
      <c r="B14" s="22" t="s">
        <v>15</v>
      </c>
      <c r="C14" s="10" t="s">
        <v>213</v>
      </c>
      <c r="D14" s="6">
        <f>SUM(D15:D16)</f>
        <v>16778.02</v>
      </c>
      <c r="E14" s="6"/>
      <c r="F14" s="16"/>
      <c r="G14" s="27"/>
      <c r="H14" s="32"/>
    </row>
    <row r="15" spans="1:12" outlineLevel="2">
      <c r="A15" s="1"/>
      <c r="B15" s="22" t="s">
        <v>201</v>
      </c>
      <c r="C15" s="10" t="s">
        <v>99</v>
      </c>
      <c r="D15" s="6"/>
      <c r="E15" s="6"/>
      <c r="F15" s="6"/>
      <c r="G15" s="27"/>
      <c r="H15" s="32"/>
    </row>
    <row r="16" spans="1:12" outlineLevel="2">
      <c r="A16" s="1"/>
      <c r="B16" s="34" t="s">
        <v>100</v>
      </c>
      <c r="C16" s="10" t="s">
        <v>214</v>
      </c>
      <c r="D16" s="6">
        <v>16778.02</v>
      </c>
      <c r="E16" s="6"/>
      <c r="F16" s="6"/>
      <c r="G16" s="27"/>
      <c r="H16" s="32"/>
    </row>
    <row r="17" spans="1:8" outlineLevel="2">
      <c r="A17" s="1"/>
      <c r="B17" s="22"/>
      <c r="C17" s="10"/>
      <c r="D17" s="1"/>
      <c r="E17" s="1"/>
      <c r="F17" s="1"/>
      <c r="G17" s="1"/>
      <c r="H17" s="1"/>
    </row>
    <row r="18" spans="1:8" outlineLevel="2">
      <c r="A18" s="1"/>
      <c r="B18" s="22"/>
      <c r="C18" s="10"/>
      <c r="D18" s="1"/>
      <c r="E18" s="1"/>
      <c r="F18" s="1"/>
      <c r="G18" s="1"/>
      <c r="H18" s="1"/>
    </row>
    <row r="19" spans="1:8" outlineLevel="1">
      <c r="A19" s="1"/>
      <c r="B19" s="1"/>
      <c r="C19" s="10"/>
      <c r="D19" s="1"/>
      <c r="E19" s="1"/>
      <c r="F19" s="1"/>
      <c r="G19" s="1"/>
      <c r="H19" s="1"/>
    </row>
    <row r="20" spans="1:8" outlineLevel="2">
      <c r="A20" s="1"/>
      <c r="B20" s="1"/>
      <c r="C20" s="10"/>
      <c r="D20" s="1"/>
      <c r="E20" s="1"/>
      <c r="F20" s="1"/>
      <c r="G20" s="1"/>
      <c r="H20" s="1"/>
    </row>
    <row r="21" spans="1:8" outlineLevel="2">
      <c r="A21" s="1"/>
      <c r="B21" s="1"/>
      <c r="C21" s="10"/>
      <c r="D21" s="1"/>
      <c r="E21" s="1"/>
      <c r="F21" s="1"/>
      <c r="G21" s="1"/>
      <c r="H21" s="1"/>
    </row>
    <row r="22" spans="1:8" outlineLevel="2">
      <c r="A22" s="1"/>
      <c r="B22" s="1"/>
      <c r="C22" s="10"/>
      <c r="D22" s="1"/>
      <c r="E22" s="1"/>
      <c r="F22" s="1"/>
      <c r="G22" s="1"/>
      <c r="H22" s="1"/>
    </row>
    <row r="23" spans="1:8" outlineLevel="2">
      <c r="A23" s="1"/>
      <c r="B23" s="1"/>
      <c r="C23" s="1"/>
      <c r="D23" s="1"/>
      <c r="E23" s="1"/>
      <c r="F23" s="1"/>
      <c r="G23" s="1"/>
      <c r="H23" s="1"/>
    </row>
    <row r="24" spans="1:8" outlineLevel="2">
      <c r="A24" s="1"/>
      <c r="B24" s="1"/>
      <c r="C24" s="1"/>
      <c r="D24" s="1"/>
      <c r="E24" s="1"/>
      <c r="F24" s="1"/>
      <c r="G24" s="1"/>
      <c r="H24" s="1"/>
    </row>
    <row r="25" spans="1:8" outlineLevel="2">
      <c r="A25" s="1"/>
      <c r="B25" s="1"/>
      <c r="C25" s="1"/>
      <c r="D25" s="1"/>
      <c r="E25" s="1"/>
      <c r="F25" s="1"/>
      <c r="G25" s="1"/>
      <c r="H25" s="1"/>
    </row>
    <row r="26" spans="1:8" outlineLevel="1">
      <c r="A26" s="1"/>
      <c r="B26" s="1"/>
      <c r="C26" s="1"/>
      <c r="D26" s="1"/>
      <c r="E26" s="1"/>
      <c r="F26" s="1"/>
      <c r="G26" s="1"/>
      <c r="H26" s="1"/>
    </row>
    <row r="27" spans="1:8" outlineLevel="2">
      <c r="A27" s="1"/>
      <c r="B27" s="1"/>
      <c r="C27" s="1"/>
      <c r="D27" s="1"/>
      <c r="E27" s="1"/>
      <c r="F27" s="1"/>
      <c r="G27" s="1"/>
      <c r="H27" s="1"/>
    </row>
    <row r="28" spans="1:8" outlineLevel="2">
      <c r="A28" s="1"/>
      <c r="B28" s="1"/>
      <c r="C28" s="1"/>
      <c r="D28" s="1"/>
      <c r="E28" s="1"/>
      <c r="F28" s="1"/>
      <c r="G28" s="1"/>
      <c r="H28" s="1"/>
    </row>
    <row r="29" spans="1:8" outlineLevel="2">
      <c r="A29" s="1"/>
      <c r="B29" s="1"/>
      <c r="C29" s="1"/>
      <c r="D29" s="1"/>
      <c r="E29" s="1"/>
      <c r="F29" s="1"/>
      <c r="G29" s="1"/>
      <c r="H29" s="1"/>
    </row>
    <row r="30" spans="1:8" outlineLevel="2">
      <c r="A30" s="1"/>
      <c r="B30" s="1"/>
      <c r="C30" s="1"/>
      <c r="D30" s="1"/>
      <c r="E30" s="1"/>
      <c r="F30" s="1"/>
      <c r="G30" s="1"/>
      <c r="H30" s="1"/>
    </row>
    <row r="31" spans="1:8">
      <c r="A31" s="1"/>
      <c r="B31" s="1"/>
      <c r="C31" s="1"/>
      <c r="D31" s="1"/>
      <c r="E31" s="1"/>
      <c r="F31" s="1"/>
      <c r="G31" s="1"/>
      <c r="H31" s="1"/>
    </row>
    <row r="32" spans="1:8">
      <c r="A32" s="1"/>
      <c r="B32" s="1"/>
      <c r="C32" s="1"/>
      <c r="D32" s="1"/>
      <c r="E32" s="1"/>
      <c r="F32" s="1"/>
      <c r="G32" s="1"/>
      <c r="H32" s="1"/>
    </row>
    <row r="33" spans="1:12">
      <c r="A33" s="1"/>
      <c r="B33" s="1"/>
      <c r="C33" s="1"/>
      <c r="D33" s="1"/>
      <c r="E33" s="1"/>
      <c r="F33" s="1"/>
      <c r="G33" s="1"/>
      <c r="H33" s="1"/>
    </row>
    <row r="34" spans="1:12">
      <c r="A34" s="1"/>
      <c r="B34" s="1"/>
      <c r="C34" s="1"/>
      <c r="D34" s="1"/>
      <c r="E34" s="1"/>
      <c r="F34" s="1"/>
      <c r="G34" s="1"/>
      <c r="H34" s="1"/>
    </row>
    <row r="35" spans="1:12">
      <c r="A35" s="1"/>
      <c r="B35" s="1"/>
      <c r="C35" s="1"/>
      <c r="D35" s="1"/>
      <c r="E35" s="1"/>
      <c r="F35" s="1"/>
      <c r="G35" s="1"/>
      <c r="H35" s="1"/>
    </row>
    <row r="36" spans="1:12">
      <c r="A36" s="1"/>
      <c r="B36" s="1"/>
      <c r="C36" s="1"/>
      <c r="D36" s="1"/>
      <c r="E36" s="1"/>
      <c r="F36" s="1"/>
      <c r="G36" s="1"/>
      <c r="H36" s="1"/>
    </row>
    <row r="37" spans="1:12">
      <c r="A37" s="1"/>
      <c r="B37" s="1"/>
      <c r="C37" s="1"/>
      <c r="D37" s="1"/>
      <c r="E37" s="1"/>
      <c r="F37" s="1"/>
      <c r="G37" s="1"/>
      <c r="H37" s="1"/>
    </row>
    <row r="38" spans="1:12">
      <c r="A38" s="1"/>
      <c r="B38" s="1"/>
      <c r="C38" s="1"/>
      <c r="D38" s="1"/>
      <c r="E38" s="1"/>
      <c r="F38" s="1"/>
      <c r="G38" s="1"/>
      <c r="H38" s="1"/>
    </row>
    <row r="39" spans="1:12">
      <c r="A39" s="1"/>
      <c r="B39" s="1"/>
      <c r="C39" s="1"/>
      <c r="D39" s="1"/>
      <c r="E39" s="1"/>
      <c r="F39" s="1"/>
      <c r="G39" s="1"/>
      <c r="H39" s="1"/>
    </row>
    <row r="40" spans="1:12">
      <c r="A40" s="1"/>
      <c r="B40" s="1"/>
      <c r="C40" s="1"/>
      <c r="D40" s="1"/>
      <c r="E40" s="1"/>
      <c r="F40" s="1"/>
      <c r="G40" s="1"/>
      <c r="H40" s="1"/>
    </row>
    <row r="41" spans="1:12">
      <c r="A41" s="1"/>
    </row>
    <row r="42" spans="1:12">
      <c r="A42" s="1"/>
    </row>
    <row r="43" spans="1:12">
      <c r="A43" s="1"/>
      <c r="I43" s="1"/>
      <c r="J43" s="1"/>
      <c r="K43" s="1"/>
      <c r="L43" s="1"/>
    </row>
    <row r="44" spans="1:12">
      <c r="A44" s="1"/>
      <c r="K44" s="1"/>
      <c r="L44" s="1"/>
    </row>
    <row r="45" spans="1:12">
      <c r="A45" s="1"/>
      <c r="K45" s="1"/>
      <c r="L45" s="1"/>
    </row>
    <row r="46" spans="1:12">
      <c r="A46" s="1"/>
      <c r="K46" s="1"/>
      <c r="L46" s="1"/>
    </row>
    <row r="47" spans="1:12">
      <c r="A47" s="1"/>
      <c r="K47" s="1"/>
      <c r="L47" s="1"/>
    </row>
    <row r="48" spans="1:12">
      <c r="A48" s="1"/>
      <c r="K48" s="1"/>
      <c r="L48" s="1"/>
    </row>
    <row r="49" spans="1:12">
      <c r="A49" s="1"/>
      <c r="K49" s="1"/>
      <c r="L49" s="1"/>
    </row>
    <row r="50" spans="1:12">
      <c r="A50" s="1"/>
      <c r="K50" s="1"/>
      <c r="L50" s="1"/>
    </row>
    <row r="51" spans="1:12">
      <c r="A51" s="1"/>
      <c r="K51" s="1"/>
      <c r="L51" s="1"/>
    </row>
    <row r="52" spans="1:12">
      <c r="A52" s="1"/>
      <c r="K52" s="1"/>
      <c r="L52" s="1"/>
    </row>
    <row r="53" spans="1:12">
      <c r="A53" s="1"/>
      <c r="K53" s="1"/>
      <c r="L53" s="1"/>
    </row>
    <row r="54" spans="1:12">
      <c r="A54" s="1"/>
      <c r="K54" s="1"/>
      <c r="L54" s="1"/>
    </row>
    <row r="55" spans="1:12">
      <c r="K55" s="1"/>
      <c r="L55" s="1"/>
    </row>
    <row r="56" spans="1:12">
      <c r="K56" s="1"/>
      <c r="L56" s="1"/>
    </row>
    <row r="57" spans="1:12">
      <c r="K57" s="1"/>
      <c r="L57" s="1"/>
    </row>
  </sheetData>
  <pageMargins left="0.70866141732283472" right="0.31496062992125984" top="0.78740157480314965" bottom="1.1811023622047245" header="0.31496062992125984" footer="0.31496062992125984"/>
  <pageSetup paperSize="9" scale="80"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85"/>
  <sheetViews>
    <sheetView zoomScale="160" zoomScaleNormal="160" zoomScaleSheetLayoutView="100" workbookViewId="0">
      <pane xSplit="4" topLeftCell="E1" activePane="topRight" state="frozen"/>
      <selection pane="topRight" activeCell="C40" sqref="C40"/>
    </sheetView>
  </sheetViews>
  <sheetFormatPr baseColWidth="10" defaultRowHeight="15" outlineLevelRow="2"/>
  <cols>
    <col min="2" max="2" width="5" customWidth="1"/>
    <col min="3" max="3" width="34" bestFit="1" customWidth="1"/>
    <col min="4" max="4" width="13.85546875" customWidth="1"/>
    <col min="5" max="12" width="13.7109375" customWidth="1"/>
  </cols>
  <sheetData>
    <row r="1" spans="1:12" ht="15" customHeight="1">
      <c r="B1" s="2"/>
      <c r="C1" s="1"/>
      <c r="D1" s="1"/>
      <c r="E1" s="1"/>
      <c r="F1" s="1"/>
      <c r="G1" s="1"/>
      <c r="H1" s="1"/>
      <c r="I1" s="1"/>
      <c r="J1" s="1"/>
      <c r="K1" s="1"/>
      <c r="L1" s="1"/>
    </row>
    <row r="2" spans="1:12">
      <c r="A2" s="1"/>
      <c r="B2" s="3" t="s">
        <v>266</v>
      </c>
      <c r="C2" s="1"/>
      <c r="D2" s="1"/>
      <c r="E2" s="1"/>
      <c r="F2" s="1"/>
      <c r="G2" s="1"/>
      <c r="H2" s="1"/>
      <c r="I2" s="1"/>
      <c r="J2" s="1"/>
      <c r="K2" s="1"/>
      <c r="L2" s="1"/>
    </row>
    <row r="3" spans="1:12">
      <c r="A3" s="1"/>
      <c r="B3" s="2" t="s">
        <v>275</v>
      </c>
      <c r="C3" s="1"/>
      <c r="D3" s="1"/>
      <c r="E3" s="1"/>
      <c r="F3" s="1"/>
      <c r="G3" s="1"/>
      <c r="H3" s="1"/>
      <c r="I3" s="1"/>
      <c r="J3" s="1"/>
      <c r="K3" s="1"/>
      <c r="L3" s="1"/>
    </row>
    <row r="4" spans="1:12">
      <c r="A4" s="1"/>
      <c r="B4" s="2" t="s">
        <v>268</v>
      </c>
      <c r="C4" s="1"/>
      <c r="D4" s="1"/>
      <c r="E4" s="1"/>
      <c r="F4" s="1"/>
      <c r="G4" s="1"/>
      <c r="H4" s="1"/>
      <c r="I4" s="1"/>
      <c r="J4" s="1"/>
      <c r="K4" s="1"/>
      <c r="L4" s="1"/>
    </row>
    <row r="5" spans="1:12" ht="70.5" customHeight="1" thickBot="1">
      <c r="A5" s="1"/>
      <c r="B5" s="33" t="s">
        <v>264</v>
      </c>
      <c r="C5" s="33" t="s">
        <v>265</v>
      </c>
      <c r="D5" s="24"/>
      <c r="E5" s="24"/>
      <c r="F5" s="24"/>
      <c r="G5" s="24"/>
      <c r="H5" s="25"/>
    </row>
    <row r="6" spans="1:12" ht="9" customHeight="1">
      <c r="A6" s="1"/>
      <c r="B6" s="4"/>
      <c r="C6" s="23"/>
      <c r="D6" s="5"/>
      <c r="E6" s="9"/>
      <c r="F6" s="5"/>
      <c r="G6" s="5"/>
      <c r="H6" s="5"/>
    </row>
    <row r="7" spans="1:12">
      <c r="A7" s="1"/>
      <c r="B7" s="19"/>
      <c r="C7" s="14" t="s">
        <v>95</v>
      </c>
      <c r="D7" s="7">
        <f>SUM(D8,D17,D21,D25,D31,D38,D44)</f>
        <v>69418.83</v>
      </c>
      <c r="E7" s="12"/>
      <c r="F7" s="26"/>
      <c r="G7" s="12"/>
      <c r="H7" s="30"/>
    </row>
    <row r="8" spans="1:12" outlineLevel="1">
      <c r="A8" s="1"/>
      <c r="B8" s="18" t="s">
        <v>8</v>
      </c>
      <c r="C8" s="13" t="s">
        <v>98</v>
      </c>
      <c r="D8" s="8">
        <f>SUM(D9,D14)</f>
        <v>16583.29</v>
      </c>
      <c r="E8" s="11"/>
      <c r="F8" s="15"/>
      <c r="G8" s="11"/>
      <c r="H8" s="31"/>
    </row>
    <row r="9" spans="1:12" outlineLevel="2">
      <c r="A9" s="1"/>
      <c r="B9" s="20" t="s">
        <v>7</v>
      </c>
      <c r="C9" s="10" t="s">
        <v>215</v>
      </c>
      <c r="D9" s="6">
        <f>SUM(D10:D13)</f>
        <v>5923.21</v>
      </c>
      <c r="E9" s="6"/>
      <c r="F9" s="6"/>
      <c r="G9" s="27"/>
      <c r="H9" s="32"/>
    </row>
    <row r="10" spans="1:12" outlineLevel="2">
      <c r="A10" s="1"/>
      <c r="B10" s="20" t="s">
        <v>181</v>
      </c>
      <c r="C10" s="10" t="s">
        <v>216</v>
      </c>
      <c r="D10" s="6">
        <v>3465.5</v>
      </c>
      <c r="E10" s="6"/>
      <c r="F10" s="6"/>
      <c r="G10" s="27"/>
      <c r="H10" s="32"/>
    </row>
    <row r="11" spans="1:12" outlineLevel="2">
      <c r="A11" s="1"/>
      <c r="B11" s="20" t="s">
        <v>183</v>
      </c>
      <c r="C11" s="10" t="s">
        <v>217</v>
      </c>
      <c r="D11" s="6">
        <v>1353.02</v>
      </c>
      <c r="E11" s="6"/>
      <c r="F11" s="6"/>
      <c r="G11" s="27"/>
      <c r="H11" s="32"/>
    </row>
    <row r="12" spans="1:12" outlineLevel="2">
      <c r="A12" s="1"/>
      <c r="B12" s="20" t="s">
        <v>185</v>
      </c>
      <c r="C12" s="10" t="s">
        <v>218</v>
      </c>
      <c r="D12" s="6">
        <v>490.98</v>
      </c>
      <c r="E12" s="6"/>
      <c r="F12" s="6"/>
      <c r="G12" s="27"/>
      <c r="H12" s="32"/>
    </row>
    <row r="13" spans="1:12" outlineLevel="2">
      <c r="A13" s="1"/>
      <c r="B13" s="20" t="s">
        <v>187</v>
      </c>
      <c r="C13" s="10" t="s">
        <v>219</v>
      </c>
      <c r="D13" s="6">
        <v>613.71</v>
      </c>
      <c r="E13" s="6"/>
      <c r="F13" s="6"/>
      <c r="G13" s="27"/>
      <c r="H13" s="32"/>
    </row>
    <row r="14" spans="1:12" outlineLevel="2">
      <c r="A14" s="1"/>
      <c r="B14" s="21" t="s">
        <v>9</v>
      </c>
      <c r="C14" s="10" t="s">
        <v>220</v>
      </c>
      <c r="D14" s="6">
        <f>SUM(D15:D16)</f>
        <v>10660.08</v>
      </c>
      <c r="E14" s="6"/>
      <c r="F14" s="6"/>
      <c r="G14" s="27"/>
      <c r="H14" s="32"/>
    </row>
    <row r="15" spans="1:12" outlineLevel="2">
      <c r="A15" s="1"/>
      <c r="B15" s="21" t="s">
        <v>188</v>
      </c>
      <c r="C15" s="10" t="s">
        <v>221</v>
      </c>
      <c r="D15" s="6">
        <v>4684.3500000000004</v>
      </c>
      <c r="E15" s="6"/>
      <c r="F15" s="6"/>
      <c r="G15" s="27"/>
      <c r="H15" s="32"/>
    </row>
    <row r="16" spans="1:12" outlineLevel="2">
      <c r="A16" s="1"/>
      <c r="B16" s="21" t="s">
        <v>189</v>
      </c>
      <c r="C16" s="10" t="s">
        <v>222</v>
      </c>
      <c r="D16" s="6">
        <v>5975.73</v>
      </c>
      <c r="E16" s="6"/>
      <c r="F16" s="6"/>
      <c r="G16" s="27"/>
      <c r="H16" s="32"/>
    </row>
    <row r="17" spans="1:8" outlineLevel="1">
      <c r="A17" s="1"/>
      <c r="B17" s="18" t="s">
        <v>11</v>
      </c>
      <c r="C17" s="13" t="s">
        <v>127</v>
      </c>
      <c r="D17" s="8">
        <f>SUM(D18)</f>
        <v>3381.39</v>
      </c>
      <c r="E17" s="8"/>
      <c r="F17" s="8"/>
      <c r="G17" s="11"/>
      <c r="H17" s="31"/>
    </row>
    <row r="18" spans="1:8" outlineLevel="2">
      <c r="A18" s="1"/>
      <c r="B18" s="22" t="s">
        <v>15</v>
      </c>
      <c r="C18" s="10" t="s">
        <v>215</v>
      </c>
      <c r="D18" s="6">
        <f>SUM(D19:D20)</f>
        <v>3381.39</v>
      </c>
      <c r="E18" s="6"/>
      <c r="F18" s="16"/>
      <c r="G18" s="27"/>
      <c r="H18" s="32"/>
    </row>
    <row r="19" spans="1:8" outlineLevel="2">
      <c r="A19" s="1"/>
      <c r="B19" s="22" t="s">
        <v>201</v>
      </c>
      <c r="C19" s="10" t="s">
        <v>216</v>
      </c>
      <c r="D19" s="6">
        <v>1527.52</v>
      </c>
      <c r="E19" s="6"/>
      <c r="F19" s="6"/>
      <c r="G19" s="27"/>
      <c r="H19" s="32"/>
    </row>
    <row r="20" spans="1:8" outlineLevel="2">
      <c r="A20" s="1"/>
      <c r="B20" s="34" t="s">
        <v>223</v>
      </c>
      <c r="C20" s="10" t="s">
        <v>217</v>
      </c>
      <c r="D20" s="6">
        <v>1853.87</v>
      </c>
      <c r="E20" s="6"/>
      <c r="F20" s="6"/>
      <c r="G20" s="27"/>
      <c r="H20" s="32"/>
    </row>
    <row r="21" spans="1:8" outlineLevel="1">
      <c r="A21" s="1"/>
      <c r="B21" s="18" t="s">
        <v>12</v>
      </c>
      <c r="C21" s="13" t="s">
        <v>199</v>
      </c>
      <c r="D21" s="8">
        <f>SUM(D22)</f>
        <v>3017.2300000000005</v>
      </c>
      <c r="E21" s="8"/>
      <c r="F21" s="8"/>
      <c r="G21" s="11"/>
      <c r="H21" s="31"/>
    </row>
    <row r="22" spans="1:8" outlineLevel="2">
      <c r="A22" s="1"/>
      <c r="B22" s="20" t="s">
        <v>31</v>
      </c>
      <c r="C22" s="10" t="s">
        <v>215</v>
      </c>
      <c r="D22" s="6">
        <f>SUM(D23:D24)</f>
        <v>3017.2300000000005</v>
      </c>
      <c r="E22" s="6"/>
      <c r="F22" s="6"/>
      <c r="G22" s="27"/>
      <c r="H22" s="32"/>
    </row>
    <row r="23" spans="1:8" outlineLevel="2">
      <c r="A23" s="1"/>
      <c r="B23" s="20" t="s">
        <v>204</v>
      </c>
      <c r="C23" s="10" t="s">
        <v>216</v>
      </c>
      <c r="D23" s="6">
        <v>417.72</v>
      </c>
      <c r="E23" s="6"/>
      <c r="F23" s="6"/>
      <c r="G23" s="27"/>
      <c r="H23" s="32"/>
    </row>
    <row r="24" spans="1:8" outlineLevel="2">
      <c r="A24" s="1"/>
      <c r="B24" s="20" t="s">
        <v>224</v>
      </c>
      <c r="C24" s="10" t="s">
        <v>217</v>
      </c>
      <c r="D24" s="6">
        <v>2599.5100000000002</v>
      </c>
      <c r="E24" s="6"/>
      <c r="F24" s="6"/>
      <c r="G24" s="27"/>
      <c r="H24" s="32"/>
    </row>
    <row r="25" spans="1:8" outlineLevel="1">
      <c r="A25" s="1"/>
      <c r="B25" s="18" t="s">
        <v>13</v>
      </c>
      <c r="C25" s="13" t="s">
        <v>145</v>
      </c>
      <c r="D25" s="8">
        <f>SUM(D26)</f>
        <v>8261.369999999999</v>
      </c>
      <c r="E25" s="11"/>
      <c r="F25" s="17"/>
      <c r="G25" s="11"/>
      <c r="H25" s="31"/>
    </row>
    <row r="26" spans="1:8" outlineLevel="2">
      <c r="A26" s="1"/>
      <c r="B26" s="20" t="s">
        <v>33</v>
      </c>
      <c r="C26" s="10" t="s">
        <v>215</v>
      </c>
      <c r="D26" s="6">
        <f>SUM(D27:D30)</f>
        <v>8261.369999999999</v>
      </c>
      <c r="E26" s="6"/>
      <c r="F26" s="6"/>
      <c r="G26" s="27"/>
      <c r="H26" s="32"/>
    </row>
    <row r="27" spans="1:8" outlineLevel="2">
      <c r="A27" s="1"/>
      <c r="B27" s="34" t="s">
        <v>206</v>
      </c>
      <c r="C27" s="10" t="s">
        <v>216</v>
      </c>
      <c r="D27" s="6">
        <v>3098.13</v>
      </c>
      <c r="E27" s="6"/>
      <c r="F27" s="6"/>
      <c r="G27" s="27"/>
      <c r="H27" s="32"/>
    </row>
    <row r="28" spans="1:8" outlineLevel="2">
      <c r="A28" s="1"/>
      <c r="B28" s="22" t="s">
        <v>207</v>
      </c>
      <c r="C28" s="10" t="s">
        <v>217</v>
      </c>
      <c r="D28" s="6">
        <v>1849.17</v>
      </c>
      <c r="E28" s="6"/>
      <c r="F28" s="6"/>
      <c r="G28" s="27"/>
      <c r="H28" s="32"/>
    </row>
    <row r="29" spans="1:8" outlineLevel="2">
      <c r="A29" s="1"/>
      <c r="B29" s="22" t="s">
        <v>209</v>
      </c>
      <c r="C29" s="10" t="s">
        <v>218</v>
      </c>
      <c r="D29" s="6">
        <v>1472.94</v>
      </c>
      <c r="E29" s="6"/>
      <c r="F29" s="16"/>
      <c r="G29" s="28"/>
      <c r="H29" s="32"/>
    </row>
    <row r="30" spans="1:8" outlineLevel="2">
      <c r="A30" s="1"/>
      <c r="B30" s="34" t="s">
        <v>225</v>
      </c>
      <c r="C30" s="10" t="s">
        <v>219</v>
      </c>
      <c r="D30" s="6">
        <v>1841.13</v>
      </c>
      <c r="E30" s="6"/>
      <c r="F30" s="16"/>
      <c r="G30" s="28"/>
      <c r="H30" s="32"/>
    </row>
    <row r="31" spans="1:8" outlineLevel="1">
      <c r="A31" s="1"/>
      <c r="B31" s="18" t="s">
        <v>14</v>
      </c>
      <c r="C31" s="13" t="s">
        <v>159</v>
      </c>
      <c r="D31" s="8">
        <f>SUM(D35,D32)</f>
        <v>21970.27</v>
      </c>
      <c r="E31" s="11"/>
      <c r="F31" s="8"/>
      <c r="G31" s="29"/>
      <c r="H31" s="31"/>
    </row>
    <row r="32" spans="1:8" outlineLevel="2">
      <c r="A32" s="1"/>
      <c r="B32" s="20" t="s">
        <v>43</v>
      </c>
      <c r="C32" s="10" t="s">
        <v>215</v>
      </c>
      <c r="D32" s="6">
        <f>SUM(D33:D34)</f>
        <v>3209.5699999999997</v>
      </c>
      <c r="E32" s="6"/>
      <c r="F32" s="6"/>
      <c r="G32" s="27"/>
      <c r="H32" s="32"/>
    </row>
    <row r="33" spans="1:12" outlineLevel="2">
      <c r="A33" s="1"/>
      <c r="B33" s="22" t="s">
        <v>226</v>
      </c>
      <c r="C33" s="10" t="s">
        <v>216</v>
      </c>
      <c r="D33" s="6">
        <v>1310.74</v>
      </c>
      <c r="E33" s="16"/>
      <c r="F33" s="16"/>
      <c r="G33" s="28"/>
      <c r="H33" s="32"/>
    </row>
    <row r="34" spans="1:12" outlineLevel="2">
      <c r="A34" s="1"/>
      <c r="B34" s="22" t="s">
        <v>227</v>
      </c>
      <c r="C34" s="10" t="s">
        <v>217</v>
      </c>
      <c r="D34" s="6">
        <v>1898.83</v>
      </c>
      <c r="E34" s="16"/>
      <c r="F34" s="16"/>
      <c r="G34" s="28"/>
      <c r="H34" s="32"/>
    </row>
    <row r="35" spans="1:12" outlineLevel="2">
      <c r="A35" s="1"/>
      <c r="B35" s="22" t="s">
        <v>44</v>
      </c>
      <c r="C35" s="10" t="s">
        <v>220</v>
      </c>
      <c r="D35" s="6">
        <f>SUM(D36:D37)</f>
        <v>18760.7</v>
      </c>
      <c r="E35" s="16"/>
      <c r="F35" s="16"/>
      <c r="G35" s="28"/>
      <c r="H35" s="32"/>
    </row>
    <row r="36" spans="1:12" outlineLevel="2">
      <c r="A36" s="1"/>
      <c r="B36" s="22" t="s">
        <v>146</v>
      </c>
      <c r="C36" s="10" t="s">
        <v>221</v>
      </c>
      <c r="D36" s="6">
        <v>10850.66</v>
      </c>
      <c r="E36" s="16"/>
      <c r="F36" s="16"/>
      <c r="G36" s="28"/>
      <c r="H36" s="32"/>
    </row>
    <row r="37" spans="1:12" outlineLevel="2">
      <c r="A37" s="1"/>
      <c r="B37" s="22" t="s">
        <v>147</v>
      </c>
      <c r="C37" s="10" t="s">
        <v>228</v>
      </c>
      <c r="D37" s="6">
        <v>7910.04</v>
      </c>
      <c r="E37" s="6"/>
      <c r="F37" s="6"/>
      <c r="G37" s="27"/>
      <c r="H37" s="32"/>
    </row>
    <row r="38" spans="1:12" outlineLevel="1">
      <c r="A38" s="1"/>
      <c r="B38" s="18" t="s">
        <v>23</v>
      </c>
      <c r="C38" s="13" t="s">
        <v>162</v>
      </c>
      <c r="D38" s="8">
        <f>SUM(D42,D39)</f>
        <v>14986.7</v>
      </c>
      <c r="E38" s="11"/>
      <c r="F38" s="8"/>
      <c r="G38" s="29"/>
      <c r="H38" s="31"/>
    </row>
    <row r="39" spans="1:12" outlineLevel="2">
      <c r="A39" s="1"/>
      <c r="B39" s="20" t="s">
        <v>49</v>
      </c>
      <c r="C39" s="10" t="s">
        <v>215</v>
      </c>
      <c r="D39" s="6">
        <f>SUM(D40:D41)</f>
        <v>2105.0299999999997</v>
      </c>
      <c r="E39" s="6"/>
      <c r="F39" s="6"/>
      <c r="G39" s="27"/>
      <c r="H39" s="32"/>
    </row>
    <row r="40" spans="1:12" outlineLevel="2">
      <c r="A40" s="1"/>
      <c r="B40" s="20" t="s">
        <v>229</v>
      </c>
      <c r="C40" s="10" t="s">
        <v>216</v>
      </c>
      <c r="D40" s="6">
        <v>1810.8</v>
      </c>
      <c r="E40" s="6"/>
      <c r="F40" s="6"/>
      <c r="G40" s="27"/>
      <c r="H40" s="32"/>
    </row>
    <row r="41" spans="1:12" outlineLevel="2">
      <c r="A41" s="1"/>
      <c r="B41" s="20" t="s">
        <v>230</v>
      </c>
      <c r="C41" s="10" t="s">
        <v>217</v>
      </c>
      <c r="D41" s="6">
        <v>294.23</v>
      </c>
      <c r="E41" s="6"/>
      <c r="F41" s="6"/>
      <c r="G41" s="27"/>
      <c r="H41" s="32"/>
    </row>
    <row r="42" spans="1:12" outlineLevel="2">
      <c r="A42" s="1"/>
      <c r="B42" s="22" t="s">
        <v>51</v>
      </c>
      <c r="C42" s="10" t="s">
        <v>220</v>
      </c>
      <c r="D42" s="6">
        <f>SUM(D43)</f>
        <v>12881.67</v>
      </c>
      <c r="E42" s="6"/>
      <c r="F42" s="6"/>
      <c r="G42" s="28"/>
      <c r="H42" s="32"/>
    </row>
    <row r="43" spans="1:12">
      <c r="B43" s="22" t="s">
        <v>160</v>
      </c>
      <c r="C43" t="s">
        <v>231</v>
      </c>
      <c r="D43" s="6">
        <v>12881.67</v>
      </c>
      <c r="I43" s="1"/>
      <c r="J43" s="1"/>
      <c r="K43" s="1"/>
      <c r="L43" s="1"/>
    </row>
    <row r="44" spans="1:12" outlineLevel="1">
      <c r="A44" s="1"/>
      <c r="B44" s="18" t="s">
        <v>26</v>
      </c>
      <c r="C44" s="13" t="s">
        <v>171</v>
      </c>
      <c r="D44" s="11">
        <f>SUM(D45)</f>
        <v>1218.58</v>
      </c>
      <c r="E44" s="11"/>
      <c r="F44" s="8"/>
      <c r="G44" s="29"/>
      <c r="H44" s="31"/>
      <c r="K44" s="1"/>
      <c r="L44" s="1"/>
    </row>
    <row r="45" spans="1:12" outlineLevel="2">
      <c r="A45" s="1"/>
      <c r="B45" s="20" t="s">
        <v>53</v>
      </c>
      <c r="C45" s="10" t="s">
        <v>215</v>
      </c>
      <c r="D45" s="6">
        <f>SUM(D46:D47)</f>
        <v>1218.58</v>
      </c>
      <c r="E45" s="6"/>
      <c r="F45" s="6"/>
      <c r="G45" s="28"/>
      <c r="H45" s="32"/>
      <c r="K45" s="1"/>
      <c r="L45" s="1"/>
    </row>
    <row r="46" spans="1:12" outlineLevel="2">
      <c r="A46" s="1"/>
      <c r="B46" s="22" t="s">
        <v>232</v>
      </c>
      <c r="C46" s="10" t="s">
        <v>216</v>
      </c>
      <c r="D46" s="6">
        <v>183.36</v>
      </c>
      <c r="E46" s="6"/>
      <c r="F46" s="6"/>
      <c r="G46" s="27"/>
      <c r="H46" s="32"/>
      <c r="K46" s="1"/>
      <c r="L46" s="1"/>
    </row>
    <row r="47" spans="1:12" outlineLevel="2">
      <c r="A47" s="1"/>
      <c r="B47" s="22" t="s">
        <v>233</v>
      </c>
      <c r="C47" s="10" t="s">
        <v>217</v>
      </c>
      <c r="D47" s="6">
        <v>1035.22</v>
      </c>
      <c r="E47" s="6"/>
      <c r="F47" s="6"/>
      <c r="G47" s="27"/>
      <c r="H47" s="32"/>
      <c r="K47" s="1"/>
      <c r="L47" s="1"/>
    </row>
    <row r="48" spans="1:12" outlineLevel="2">
      <c r="A48" s="1"/>
      <c r="K48" s="1"/>
      <c r="L48" s="1"/>
    </row>
    <row r="49" spans="1:12" outlineLevel="2">
      <c r="A49" s="1"/>
      <c r="K49" s="1"/>
      <c r="L49" s="1"/>
    </row>
    <row r="50" spans="1:12" outlineLevel="1">
      <c r="A50" s="1"/>
      <c r="K50" s="1"/>
      <c r="L50" s="1"/>
    </row>
    <row r="51" spans="1:12" outlineLevel="2">
      <c r="A51" s="1"/>
      <c r="K51" s="1"/>
      <c r="L51" s="1"/>
    </row>
    <row r="52" spans="1:12" outlineLevel="2">
      <c r="A52" s="1"/>
      <c r="K52" s="1"/>
      <c r="L52" s="1"/>
    </row>
    <row r="53" spans="1:12" outlineLevel="2">
      <c r="A53" s="1"/>
      <c r="K53" s="1"/>
      <c r="L53" s="1"/>
    </row>
    <row r="54" spans="1:12" outlineLevel="2">
      <c r="A54" s="1"/>
      <c r="K54" s="1"/>
      <c r="L54" s="1"/>
    </row>
    <row r="55" spans="1:12" outlineLevel="2">
      <c r="A55" s="1"/>
    </row>
    <row r="56" spans="1:12" outlineLevel="2">
      <c r="A56" s="1"/>
    </row>
    <row r="57" spans="1:12" outlineLevel="1">
      <c r="A57" s="1"/>
    </row>
    <row r="58" spans="1:12" outlineLevel="2">
      <c r="A58" s="1"/>
      <c r="B58" s="1"/>
      <c r="C58" s="1"/>
      <c r="I58" s="1"/>
    </row>
    <row r="59" spans="1:12" outlineLevel="2">
      <c r="A59" s="1"/>
      <c r="B59" s="1"/>
      <c r="C59" s="1"/>
      <c r="I59" s="1"/>
    </row>
    <row r="60" spans="1:12" outlineLevel="2">
      <c r="A60" s="1"/>
      <c r="B60" s="1"/>
      <c r="C60" s="1"/>
      <c r="I60" s="1"/>
    </row>
    <row r="61" spans="1:12" outlineLevel="2">
      <c r="A61" s="1"/>
      <c r="B61" s="1"/>
      <c r="C61" s="1"/>
      <c r="I61" s="1"/>
    </row>
    <row r="62" spans="1:12">
      <c r="A62" s="1"/>
      <c r="B62" s="1"/>
      <c r="C62" s="1"/>
      <c r="I62" s="1"/>
    </row>
    <row r="63" spans="1:12">
      <c r="A63" s="1"/>
      <c r="B63" s="1"/>
      <c r="C63" s="1"/>
      <c r="I63" s="1"/>
    </row>
    <row r="64" spans="1:12">
      <c r="A64" s="1"/>
      <c r="B64" s="1"/>
      <c r="C64" s="1"/>
      <c r="I64" s="1"/>
    </row>
    <row r="65" spans="1:12">
      <c r="A65" s="1"/>
      <c r="B65" s="1"/>
      <c r="C65" s="1"/>
      <c r="I65" s="1"/>
      <c r="J65" s="1"/>
      <c r="K65" s="1"/>
    </row>
    <row r="66" spans="1:12">
      <c r="A66" s="1"/>
      <c r="B66" s="1"/>
      <c r="C66" s="1"/>
      <c r="I66" s="1"/>
      <c r="J66" s="1"/>
      <c r="K66" s="1"/>
    </row>
    <row r="67" spans="1:12">
      <c r="A67" s="1"/>
      <c r="B67" s="1"/>
      <c r="C67" s="1"/>
      <c r="I67" s="1"/>
      <c r="J67" s="1"/>
      <c r="K67" s="1"/>
    </row>
    <row r="68" spans="1:12">
      <c r="A68" s="1"/>
      <c r="B68" s="1"/>
      <c r="C68" s="1"/>
      <c r="I68" s="1"/>
      <c r="J68" s="1"/>
      <c r="K68" s="1"/>
    </row>
    <row r="69" spans="1:12">
      <c r="A69" s="1"/>
      <c r="B69" s="1"/>
      <c r="C69" s="1"/>
      <c r="I69" s="1"/>
      <c r="J69" s="1"/>
      <c r="K69" s="1"/>
    </row>
    <row r="70" spans="1:12">
      <c r="A70" s="1"/>
      <c r="B70" s="1"/>
      <c r="C70" s="1"/>
      <c r="D70" s="1"/>
      <c r="E70" s="1"/>
      <c r="F70" s="1"/>
      <c r="G70" s="1"/>
      <c r="H70" s="1"/>
      <c r="I70" s="1"/>
      <c r="J70" s="1"/>
      <c r="K70" s="1"/>
    </row>
    <row r="71" spans="1:12">
      <c r="A71" s="1"/>
      <c r="B71" s="1"/>
      <c r="C71" s="1"/>
      <c r="D71" s="1"/>
      <c r="E71" s="1"/>
      <c r="F71" s="1"/>
      <c r="G71" s="1"/>
      <c r="H71" s="1"/>
      <c r="I71" s="1"/>
      <c r="J71" s="1"/>
      <c r="K71" s="1"/>
    </row>
    <row r="72" spans="1:12">
      <c r="A72" s="1"/>
      <c r="J72" s="1"/>
      <c r="K72" s="1"/>
    </row>
    <row r="73" spans="1:12">
      <c r="A73" s="1"/>
      <c r="J73" s="1"/>
      <c r="K73" s="1"/>
    </row>
    <row r="74" spans="1:12">
      <c r="A74" s="1"/>
      <c r="J74" s="1"/>
      <c r="K74" s="1"/>
    </row>
    <row r="75" spans="1:12">
      <c r="A75" s="1"/>
      <c r="J75" s="1"/>
      <c r="K75" s="1"/>
    </row>
    <row r="76" spans="1:12">
      <c r="A76" s="1"/>
      <c r="J76" s="1"/>
      <c r="K76" s="1"/>
    </row>
    <row r="77" spans="1:12">
      <c r="A77" s="1"/>
      <c r="K77" s="1"/>
      <c r="L77" s="1"/>
    </row>
    <row r="78" spans="1:12">
      <c r="A78" s="1"/>
      <c r="K78" s="1"/>
      <c r="L78" s="1"/>
    </row>
    <row r="79" spans="1:12">
      <c r="A79" s="1"/>
      <c r="K79" s="1"/>
      <c r="L79" s="1"/>
    </row>
    <row r="80" spans="1:12">
      <c r="A80" s="1"/>
      <c r="K80" s="1"/>
      <c r="L80" s="1"/>
    </row>
    <row r="81" spans="1:12">
      <c r="A81" s="1"/>
      <c r="K81" s="1"/>
      <c r="L81" s="1"/>
    </row>
    <row r="82" spans="1:12">
      <c r="A82" s="1"/>
      <c r="K82" s="1"/>
      <c r="L82" s="1"/>
    </row>
    <row r="83" spans="1:12">
      <c r="A83" s="1"/>
      <c r="K83" s="1"/>
      <c r="L83" s="1"/>
    </row>
    <row r="84" spans="1:12">
      <c r="A84" s="1"/>
      <c r="K84" s="1"/>
      <c r="L84" s="1"/>
    </row>
    <row r="85" spans="1:12">
      <c r="A85" s="1"/>
      <c r="K85" s="1"/>
      <c r="L85" s="1"/>
    </row>
  </sheetData>
  <autoFilter ref="B6:H47"/>
  <pageMargins left="0.70866141732283472" right="0.31496062992125984" top="0.78740157480314965" bottom="1.1811023622047245" header="0.31496062992125984" footer="0.31496062992125984"/>
  <pageSetup paperSize="9" scale="80"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7"/>
  <sheetViews>
    <sheetView zoomScale="115" zoomScaleNormal="115" zoomScaleSheetLayoutView="100" workbookViewId="0">
      <pane xSplit="4" topLeftCell="E1" activePane="topRight" state="frozen"/>
      <selection pane="topRight" activeCell="D14" sqref="D14:D17"/>
    </sheetView>
  </sheetViews>
  <sheetFormatPr baseColWidth="10" defaultRowHeight="15" outlineLevelRow="2"/>
  <cols>
    <col min="2" max="2" width="5" customWidth="1"/>
    <col min="3" max="3" width="34" bestFit="1" customWidth="1"/>
    <col min="4" max="4" width="13.85546875" customWidth="1"/>
    <col min="5" max="12" width="13.7109375" customWidth="1"/>
  </cols>
  <sheetData>
    <row r="1" spans="1:12" ht="15" customHeight="1">
      <c r="B1" s="2"/>
      <c r="C1" s="1"/>
      <c r="D1" s="1"/>
      <c r="E1" s="1"/>
      <c r="F1" s="1"/>
      <c r="G1" s="1"/>
      <c r="H1" s="1"/>
      <c r="I1" s="1"/>
      <c r="J1" s="1"/>
      <c r="K1" s="1"/>
      <c r="L1" s="1"/>
    </row>
    <row r="2" spans="1:12">
      <c r="A2" s="1"/>
      <c r="B2" s="3" t="s">
        <v>266</v>
      </c>
      <c r="C2" s="1"/>
      <c r="D2" s="1"/>
      <c r="E2" s="1"/>
      <c r="F2" s="1"/>
      <c r="G2" s="1"/>
      <c r="H2" s="1"/>
      <c r="I2" s="1"/>
      <c r="J2" s="1"/>
      <c r="K2" s="1"/>
      <c r="L2" s="1"/>
    </row>
    <row r="3" spans="1:12">
      <c r="A3" s="1"/>
      <c r="B3" s="2" t="s">
        <v>271</v>
      </c>
      <c r="C3" s="1"/>
      <c r="D3" s="1"/>
      <c r="E3" s="1"/>
      <c r="F3" s="1"/>
      <c r="G3" s="1"/>
      <c r="H3" s="1"/>
      <c r="I3" s="1"/>
      <c r="J3" s="1"/>
      <c r="K3" s="1"/>
      <c r="L3" s="1"/>
    </row>
    <row r="4" spans="1:12">
      <c r="A4" s="1"/>
      <c r="B4" s="2" t="s">
        <v>268</v>
      </c>
      <c r="C4" s="1"/>
      <c r="D4" s="1"/>
      <c r="E4" s="1"/>
      <c r="F4" s="1"/>
      <c r="G4" s="1"/>
      <c r="H4" s="1"/>
      <c r="I4" s="1"/>
      <c r="J4" s="1"/>
      <c r="K4" s="1"/>
      <c r="L4" s="1"/>
    </row>
    <row r="5" spans="1:12" ht="70.5" customHeight="1" thickBot="1">
      <c r="A5" s="1"/>
      <c r="B5" s="33" t="s">
        <v>264</v>
      </c>
      <c r="C5" s="33" t="s">
        <v>265</v>
      </c>
      <c r="D5" s="24"/>
      <c r="E5" s="24"/>
      <c r="F5" s="24"/>
      <c r="G5" s="24"/>
      <c r="H5" s="25"/>
    </row>
    <row r="6" spans="1:12" ht="9" customHeight="1">
      <c r="A6" s="1"/>
      <c r="B6" s="4"/>
      <c r="C6" s="23"/>
      <c r="D6" s="5"/>
      <c r="E6" s="9"/>
      <c r="F6" s="5"/>
      <c r="G6" s="5"/>
      <c r="H6" s="5"/>
    </row>
    <row r="7" spans="1:12">
      <c r="A7" s="1"/>
      <c r="B7" s="19"/>
      <c r="C7" s="14" t="s">
        <v>95</v>
      </c>
      <c r="D7" s="7">
        <f>SUM(D8,)</f>
        <v>35683.65</v>
      </c>
      <c r="E7" s="12"/>
      <c r="F7" s="26"/>
      <c r="G7" s="12"/>
      <c r="H7" s="30"/>
    </row>
    <row r="8" spans="1:12" outlineLevel="1">
      <c r="A8" s="1"/>
      <c r="B8" s="18" t="s">
        <v>8</v>
      </c>
      <c r="C8" s="13" t="s">
        <v>145</v>
      </c>
      <c r="D8" s="8">
        <f>SUM(D13,D9)</f>
        <v>35683.65</v>
      </c>
      <c r="E8" s="11"/>
      <c r="F8" s="15"/>
      <c r="G8" s="11"/>
      <c r="H8" s="31"/>
    </row>
    <row r="9" spans="1:12" outlineLevel="2">
      <c r="A9" s="1"/>
      <c r="B9" s="20" t="s">
        <v>7</v>
      </c>
      <c r="C9" s="10" t="s">
        <v>234</v>
      </c>
      <c r="D9" s="6">
        <f>SUM(D10:D12)</f>
        <v>13437.34</v>
      </c>
      <c r="E9" s="6"/>
      <c r="F9" s="6"/>
      <c r="G9" s="27"/>
      <c r="H9" s="32"/>
    </row>
    <row r="10" spans="1:12" outlineLevel="2">
      <c r="A10" s="1"/>
      <c r="B10" s="20" t="s">
        <v>181</v>
      </c>
      <c r="C10" s="10" t="s">
        <v>236</v>
      </c>
      <c r="D10" s="6">
        <v>11461.38</v>
      </c>
      <c r="E10" s="6"/>
      <c r="F10" s="6"/>
      <c r="G10" s="27"/>
      <c r="H10" s="32"/>
    </row>
    <row r="11" spans="1:12" outlineLevel="2">
      <c r="A11" s="1"/>
      <c r="B11" s="20" t="s">
        <v>183</v>
      </c>
      <c r="C11" s="10" t="s">
        <v>237</v>
      </c>
      <c r="D11" s="6">
        <v>1129.1199999999999</v>
      </c>
      <c r="E11" s="6"/>
      <c r="F11" s="6"/>
      <c r="G11" s="27"/>
      <c r="H11" s="32"/>
    </row>
    <row r="12" spans="1:12" outlineLevel="2">
      <c r="A12" s="1"/>
      <c r="B12" s="20" t="s">
        <v>185</v>
      </c>
      <c r="C12" s="10" t="s">
        <v>238</v>
      </c>
      <c r="D12" s="6">
        <v>846.84</v>
      </c>
      <c r="E12" s="6"/>
      <c r="F12" s="6"/>
      <c r="G12" s="27"/>
      <c r="H12" s="32"/>
    </row>
    <row r="13" spans="1:12" outlineLevel="2">
      <c r="A13" s="1"/>
      <c r="B13" s="20" t="s">
        <v>9</v>
      </c>
      <c r="C13" s="10" t="s">
        <v>239</v>
      </c>
      <c r="D13" s="6">
        <f>SUM(D14:D17)</f>
        <v>22246.31</v>
      </c>
      <c r="E13" s="6"/>
      <c r="F13" s="6"/>
      <c r="G13" s="27"/>
      <c r="H13" s="32"/>
    </row>
    <row r="14" spans="1:12" outlineLevel="2">
      <c r="A14" s="1"/>
      <c r="B14" s="20" t="s">
        <v>188</v>
      </c>
      <c r="C14" s="10" t="s">
        <v>240</v>
      </c>
      <c r="D14" s="6">
        <v>13515.26</v>
      </c>
      <c r="E14" s="6"/>
      <c r="F14" s="6"/>
      <c r="G14" s="27"/>
      <c r="H14" s="32"/>
    </row>
    <row r="15" spans="1:12" outlineLevel="2">
      <c r="A15" s="1"/>
      <c r="B15" s="20" t="s">
        <v>189</v>
      </c>
      <c r="C15" s="10" t="s">
        <v>241</v>
      </c>
      <c r="D15" s="6">
        <v>1254.7</v>
      </c>
      <c r="E15" s="6"/>
      <c r="F15" s="6"/>
      <c r="G15" s="27"/>
      <c r="H15" s="32"/>
    </row>
    <row r="16" spans="1:12" outlineLevel="2">
      <c r="A16" s="1"/>
      <c r="B16" s="20" t="s">
        <v>190</v>
      </c>
      <c r="C16" s="10" t="s">
        <v>242</v>
      </c>
      <c r="D16" s="6">
        <v>1816.58</v>
      </c>
      <c r="E16" s="6"/>
      <c r="F16" s="6"/>
      <c r="G16" s="27"/>
      <c r="H16" s="32"/>
    </row>
    <row r="17" spans="1:8" outlineLevel="2">
      <c r="A17" s="1"/>
      <c r="B17" s="21" t="s">
        <v>235</v>
      </c>
      <c r="C17" s="10" t="s">
        <v>243</v>
      </c>
      <c r="D17" s="6">
        <v>5659.77</v>
      </c>
      <c r="E17" s="6"/>
      <c r="F17" s="6"/>
      <c r="G17" s="27"/>
      <c r="H17" s="32"/>
    </row>
    <row r="18" spans="1:8" outlineLevel="2">
      <c r="A18" s="1"/>
      <c r="B18" s="22"/>
      <c r="C18" s="10"/>
      <c r="D18" s="1"/>
      <c r="E18" s="1"/>
      <c r="F18" s="1"/>
      <c r="G18" s="1"/>
      <c r="H18" s="1"/>
    </row>
    <row r="19" spans="1:8" outlineLevel="2">
      <c r="A19" s="1"/>
      <c r="B19" s="22"/>
      <c r="C19" s="10"/>
      <c r="D19" s="1"/>
      <c r="E19" s="1"/>
      <c r="F19" s="1"/>
      <c r="G19" s="1"/>
      <c r="H19" s="1"/>
    </row>
    <row r="20" spans="1:8" outlineLevel="1">
      <c r="A20" s="1"/>
      <c r="B20" s="1"/>
      <c r="C20" s="10"/>
      <c r="D20" s="1"/>
      <c r="E20" s="1"/>
      <c r="F20" s="1"/>
      <c r="G20" s="1"/>
      <c r="H20" s="1"/>
    </row>
    <row r="21" spans="1:8" outlineLevel="2">
      <c r="A21" s="1"/>
      <c r="B21" s="1"/>
      <c r="C21" s="10"/>
      <c r="D21" s="1"/>
      <c r="E21" s="1"/>
      <c r="F21" s="1"/>
      <c r="G21" s="1"/>
      <c r="H21" s="1"/>
    </row>
    <row r="22" spans="1:8" outlineLevel="2">
      <c r="A22" s="1"/>
      <c r="B22" s="1"/>
      <c r="C22" s="10"/>
      <c r="D22" s="1"/>
      <c r="E22" s="1"/>
      <c r="F22" s="1"/>
      <c r="G22" s="1"/>
      <c r="H22" s="1"/>
    </row>
    <row r="23" spans="1:8" outlineLevel="2">
      <c r="A23" s="1"/>
      <c r="B23" s="1"/>
      <c r="C23" s="10"/>
      <c r="D23" s="1"/>
      <c r="E23" s="1"/>
      <c r="F23" s="1"/>
      <c r="G23" s="1"/>
      <c r="H23" s="1"/>
    </row>
    <row r="24" spans="1:8" outlineLevel="2">
      <c r="A24" s="1"/>
      <c r="B24" s="1"/>
      <c r="C24" s="1"/>
      <c r="D24" s="1"/>
      <c r="E24" s="1"/>
      <c r="F24" s="1"/>
      <c r="G24" s="1"/>
      <c r="H24" s="1"/>
    </row>
    <row r="25" spans="1:8" outlineLevel="2">
      <c r="A25" s="1"/>
      <c r="B25" s="1"/>
      <c r="C25" s="1"/>
      <c r="D25" s="1"/>
      <c r="E25" s="1"/>
      <c r="F25" s="1"/>
      <c r="G25" s="1"/>
      <c r="H25" s="1"/>
    </row>
    <row r="26" spans="1:8" outlineLevel="2">
      <c r="A26" s="1"/>
      <c r="B26" s="1"/>
      <c r="C26" s="1"/>
      <c r="D26" s="1"/>
      <c r="E26" s="1"/>
      <c r="F26" s="1"/>
      <c r="G26" s="1"/>
      <c r="H26" s="1"/>
    </row>
    <row r="27" spans="1:8" outlineLevel="1">
      <c r="A27" s="1"/>
      <c r="B27" s="1"/>
      <c r="C27" s="1"/>
      <c r="D27" s="1"/>
      <c r="E27" s="1"/>
      <c r="F27" s="1"/>
      <c r="G27" s="1"/>
      <c r="H27" s="1"/>
    </row>
    <row r="28" spans="1:8" outlineLevel="2">
      <c r="A28" s="1"/>
      <c r="B28" s="1"/>
      <c r="C28" s="1"/>
      <c r="D28" s="1"/>
      <c r="E28" s="1"/>
      <c r="F28" s="1"/>
      <c r="G28" s="1"/>
      <c r="H28" s="1"/>
    </row>
    <row r="29" spans="1:8" outlineLevel="2">
      <c r="A29" s="1"/>
      <c r="B29" s="1"/>
      <c r="C29" s="1"/>
      <c r="D29" s="1"/>
      <c r="E29" s="1"/>
      <c r="F29" s="1"/>
      <c r="G29" s="1"/>
      <c r="H29" s="1"/>
    </row>
    <row r="30" spans="1:8" outlineLevel="2">
      <c r="A30" s="1"/>
      <c r="B30" s="1"/>
      <c r="C30" s="1"/>
      <c r="D30" s="1"/>
      <c r="E30" s="1"/>
      <c r="F30" s="1"/>
      <c r="G30" s="1"/>
      <c r="H30" s="1"/>
    </row>
    <row r="31" spans="1:8" outlineLevel="2">
      <c r="A31" s="1"/>
      <c r="B31" s="1"/>
      <c r="C31" s="1"/>
      <c r="D31" s="1"/>
      <c r="E31" s="1"/>
      <c r="F31" s="1"/>
      <c r="G31" s="1"/>
      <c r="H31" s="1"/>
    </row>
    <row r="32" spans="1:8">
      <c r="A32" s="1"/>
      <c r="B32" s="1"/>
      <c r="C32" s="1"/>
      <c r="D32" s="1"/>
      <c r="E32" s="1"/>
      <c r="F32" s="1"/>
      <c r="G32" s="1"/>
      <c r="H32" s="1"/>
    </row>
    <row r="33" spans="1:12">
      <c r="A33" s="1"/>
      <c r="B33" s="1"/>
      <c r="C33" s="1"/>
      <c r="D33" s="1"/>
      <c r="E33" s="1"/>
      <c r="F33" s="1"/>
      <c r="G33" s="1"/>
      <c r="H33" s="1"/>
    </row>
    <row r="34" spans="1:12">
      <c r="A34" s="1"/>
      <c r="B34" s="1"/>
      <c r="C34" s="1"/>
      <c r="D34" s="1"/>
      <c r="E34" s="1"/>
      <c r="F34" s="1"/>
      <c r="G34" s="1"/>
      <c r="H34" s="1"/>
    </row>
    <row r="35" spans="1:12">
      <c r="A35" s="1"/>
      <c r="B35" s="1"/>
      <c r="C35" s="1"/>
      <c r="D35" s="1"/>
      <c r="E35" s="1"/>
      <c r="F35" s="1"/>
      <c r="G35" s="1"/>
      <c r="H35" s="1"/>
    </row>
    <row r="36" spans="1:12">
      <c r="A36" s="1"/>
      <c r="B36" s="1"/>
      <c r="C36" s="1"/>
      <c r="D36" s="1"/>
      <c r="E36" s="1"/>
      <c r="F36" s="1"/>
      <c r="G36" s="1"/>
      <c r="H36" s="1"/>
    </row>
    <row r="37" spans="1:12">
      <c r="A37" s="1"/>
      <c r="B37" s="1"/>
      <c r="C37" s="1"/>
      <c r="D37" s="1"/>
      <c r="E37" s="1"/>
      <c r="F37" s="1"/>
      <c r="G37" s="1"/>
      <c r="H37" s="1"/>
    </row>
    <row r="38" spans="1:12">
      <c r="A38" s="1"/>
      <c r="B38" s="1"/>
      <c r="C38" s="1"/>
      <c r="D38" s="1"/>
      <c r="E38" s="1"/>
      <c r="F38" s="1"/>
      <c r="G38" s="1"/>
      <c r="H38" s="1"/>
    </row>
    <row r="39" spans="1:12">
      <c r="A39" s="1"/>
      <c r="B39" s="1"/>
      <c r="C39" s="1"/>
      <c r="D39" s="1"/>
      <c r="E39" s="1"/>
      <c r="F39" s="1"/>
      <c r="G39" s="1"/>
      <c r="H39" s="1"/>
    </row>
    <row r="40" spans="1:12">
      <c r="A40" s="1"/>
      <c r="B40" s="1"/>
      <c r="C40" s="1"/>
      <c r="D40" s="1"/>
      <c r="E40" s="1"/>
      <c r="F40" s="1"/>
      <c r="G40" s="1"/>
      <c r="H40" s="1"/>
    </row>
    <row r="41" spans="1:12">
      <c r="A41" s="1"/>
      <c r="B41" s="1"/>
      <c r="C41" s="1"/>
      <c r="D41" s="1"/>
      <c r="E41" s="1"/>
      <c r="F41" s="1"/>
      <c r="G41" s="1"/>
      <c r="H41" s="1"/>
    </row>
    <row r="42" spans="1:12">
      <c r="A42" s="1"/>
    </row>
    <row r="43" spans="1:12">
      <c r="A43" s="1"/>
      <c r="I43" s="1"/>
      <c r="J43" s="1"/>
      <c r="K43" s="1"/>
      <c r="L43" s="1"/>
    </row>
    <row r="44" spans="1:12">
      <c r="A44" s="1"/>
      <c r="K44" s="1"/>
      <c r="L44" s="1"/>
    </row>
    <row r="45" spans="1:12">
      <c r="A45" s="1"/>
      <c r="K45" s="1"/>
      <c r="L45" s="1"/>
    </row>
    <row r="46" spans="1:12">
      <c r="A46" s="1"/>
      <c r="K46" s="1"/>
      <c r="L46" s="1"/>
    </row>
    <row r="47" spans="1:12">
      <c r="A47" s="1"/>
      <c r="K47" s="1"/>
      <c r="L47" s="1"/>
    </row>
    <row r="48" spans="1:12">
      <c r="A48" s="1"/>
      <c r="K48" s="1"/>
      <c r="L48" s="1"/>
    </row>
    <row r="49" spans="1:12">
      <c r="A49" s="1"/>
      <c r="K49" s="1"/>
      <c r="L49" s="1"/>
    </row>
    <row r="50" spans="1:12">
      <c r="A50" s="1"/>
      <c r="K50" s="1"/>
      <c r="L50" s="1"/>
    </row>
    <row r="51" spans="1:12">
      <c r="A51" s="1"/>
      <c r="K51" s="1"/>
      <c r="L51" s="1"/>
    </row>
    <row r="52" spans="1:12">
      <c r="A52" s="1"/>
      <c r="K52" s="1"/>
      <c r="L52" s="1"/>
    </row>
    <row r="53" spans="1:12">
      <c r="A53" s="1"/>
      <c r="K53" s="1"/>
      <c r="L53" s="1"/>
    </row>
    <row r="54" spans="1:12">
      <c r="A54" s="1"/>
      <c r="K54" s="1"/>
      <c r="L54" s="1"/>
    </row>
    <row r="55" spans="1:12">
      <c r="A55" s="1"/>
      <c r="K55" s="1"/>
      <c r="L55" s="1"/>
    </row>
    <row r="56" spans="1:12">
      <c r="K56" s="1"/>
      <c r="L56" s="1"/>
    </row>
    <row r="57" spans="1:12">
      <c r="K57" s="1"/>
      <c r="L57" s="1"/>
    </row>
  </sheetData>
  <pageMargins left="0.70866141732283472" right="0.31496062992125984" top="0.78740157480314965" bottom="1.1811023622047245" header="0.31496062992125984" footer="0.31496062992125984"/>
  <pageSetup paperSize="9" scale="80"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7"/>
  <sheetViews>
    <sheetView view="pageBreakPreview" zoomScaleNormal="115" zoomScaleSheetLayoutView="100" workbookViewId="0">
      <pane xSplit="4" topLeftCell="E1" activePane="topRight" state="frozen"/>
      <selection pane="topRight" activeCell="D12" sqref="D12"/>
    </sheetView>
  </sheetViews>
  <sheetFormatPr baseColWidth="10" defaultRowHeight="15" outlineLevelRow="2"/>
  <cols>
    <col min="2" max="2" width="5" customWidth="1"/>
    <col min="3" max="3" width="34" bestFit="1" customWidth="1"/>
    <col min="4" max="4" width="13.85546875" customWidth="1"/>
    <col min="5" max="12" width="13.7109375" customWidth="1"/>
  </cols>
  <sheetData>
    <row r="1" spans="1:12" ht="15" customHeight="1">
      <c r="B1" s="2"/>
      <c r="C1" s="1"/>
      <c r="D1" s="1"/>
      <c r="E1" s="1"/>
      <c r="F1" s="1"/>
      <c r="G1" s="1"/>
      <c r="H1" s="1"/>
      <c r="I1" s="1"/>
      <c r="J1" s="1"/>
      <c r="K1" s="1"/>
      <c r="L1" s="1"/>
    </row>
    <row r="2" spans="1:12">
      <c r="A2" s="1"/>
      <c r="B2" s="3" t="s">
        <v>266</v>
      </c>
      <c r="C2" s="1"/>
      <c r="D2" s="1"/>
      <c r="E2" s="1"/>
      <c r="F2" s="1"/>
      <c r="G2" s="1"/>
      <c r="H2" s="1"/>
      <c r="I2" s="1"/>
      <c r="J2" s="1"/>
      <c r="K2" s="1"/>
      <c r="L2" s="1"/>
    </row>
    <row r="3" spans="1:12">
      <c r="A3" s="1"/>
      <c r="B3" s="2" t="s">
        <v>270</v>
      </c>
      <c r="C3" s="1"/>
      <c r="D3" s="1"/>
      <c r="E3" s="1"/>
      <c r="F3" s="1"/>
      <c r="G3" s="1"/>
      <c r="H3" s="1"/>
      <c r="I3" s="1"/>
      <c r="J3" s="1"/>
      <c r="K3" s="1"/>
      <c r="L3" s="1"/>
    </row>
    <row r="4" spans="1:12">
      <c r="A4" s="1"/>
      <c r="B4" s="2" t="s">
        <v>268</v>
      </c>
      <c r="C4" s="1"/>
      <c r="D4" s="1"/>
      <c r="E4" s="1"/>
      <c r="F4" s="1"/>
      <c r="G4" s="1"/>
      <c r="H4" s="1"/>
      <c r="I4" s="1"/>
      <c r="J4" s="1"/>
      <c r="K4" s="1"/>
      <c r="L4" s="1"/>
    </row>
    <row r="5" spans="1:12" ht="70.5" customHeight="1" thickBot="1">
      <c r="A5" s="1"/>
      <c r="B5" s="33" t="s">
        <v>264</v>
      </c>
      <c r="C5" s="33" t="s">
        <v>265</v>
      </c>
      <c r="D5" s="24"/>
      <c r="E5" s="24"/>
      <c r="F5" s="24"/>
      <c r="G5" s="24"/>
      <c r="H5" s="25"/>
    </row>
    <row r="6" spans="1:12" ht="9" customHeight="1">
      <c r="A6" s="1"/>
      <c r="B6" s="4"/>
      <c r="C6" s="23"/>
      <c r="D6" s="5"/>
      <c r="E6" s="9"/>
      <c r="F6" s="5"/>
      <c r="G6" s="5"/>
      <c r="H6" s="5"/>
    </row>
    <row r="7" spans="1:12">
      <c r="A7" s="1"/>
      <c r="B7" s="19"/>
      <c r="C7" s="14" t="s">
        <v>95</v>
      </c>
      <c r="D7" s="7">
        <f>SUM(D8,D11)</f>
        <v>29508.82</v>
      </c>
      <c r="E7" s="12"/>
      <c r="F7" s="26"/>
      <c r="G7" s="12"/>
      <c r="H7" s="30"/>
    </row>
    <row r="8" spans="1:12" outlineLevel="1">
      <c r="A8" s="1"/>
      <c r="B8" s="18" t="s">
        <v>8</v>
      </c>
      <c r="C8" s="13" t="s">
        <v>199</v>
      </c>
      <c r="D8" s="8">
        <f>SUM(D9)</f>
        <v>4364.16</v>
      </c>
      <c r="E8" s="11"/>
      <c r="F8" s="15"/>
      <c r="G8" s="11"/>
      <c r="H8" s="31"/>
    </row>
    <row r="9" spans="1:12" outlineLevel="2">
      <c r="A9" s="1"/>
      <c r="B9" s="20" t="s">
        <v>7</v>
      </c>
      <c r="C9" s="10" t="s">
        <v>244</v>
      </c>
      <c r="D9" s="6">
        <f>SUM(D10)</f>
        <v>4364.16</v>
      </c>
      <c r="E9" s="6"/>
      <c r="F9" s="6"/>
      <c r="G9" s="27"/>
      <c r="H9" s="32"/>
    </row>
    <row r="10" spans="1:12" outlineLevel="2">
      <c r="A10" s="1"/>
      <c r="B10" s="20" t="s">
        <v>181</v>
      </c>
      <c r="C10" s="10" t="s">
        <v>245</v>
      </c>
      <c r="D10" s="6">
        <v>4364.16</v>
      </c>
      <c r="E10" s="6"/>
      <c r="F10" s="6"/>
      <c r="G10" s="27"/>
      <c r="H10" s="32"/>
    </row>
    <row r="11" spans="1:12" outlineLevel="1">
      <c r="A11" s="1"/>
      <c r="B11" s="18" t="s">
        <v>11</v>
      </c>
      <c r="C11" s="13" t="s">
        <v>145</v>
      </c>
      <c r="D11" s="8">
        <f>SUM(D12)</f>
        <v>25144.66</v>
      </c>
      <c r="E11" s="8"/>
      <c r="F11" s="8"/>
      <c r="G11" s="11"/>
      <c r="H11" s="31"/>
    </row>
    <row r="12" spans="1:12" outlineLevel="2">
      <c r="A12" s="1"/>
      <c r="B12" s="22" t="s">
        <v>15</v>
      </c>
      <c r="C12" s="10" t="s">
        <v>244</v>
      </c>
      <c r="D12" s="6">
        <f>SUM(D13:D14)</f>
        <v>25144.66</v>
      </c>
      <c r="E12" s="6"/>
      <c r="F12" s="16"/>
      <c r="G12" s="27"/>
      <c r="H12" s="32"/>
    </row>
    <row r="13" spans="1:12" outlineLevel="2">
      <c r="A13" s="1"/>
      <c r="B13" s="22" t="s">
        <v>201</v>
      </c>
      <c r="C13" s="10" t="s">
        <v>246</v>
      </c>
      <c r="D13" s="6">
        <v>24058.02</v>
      </c>
      <c r="E13" s="6"/>
      <c r="F13" s="6"/>
      <c r="G13" s="27"/>
      <c r="H13" s="32"/>
    </row>
    <row r="14" spans="1:12" outlineLevel="2">
      <c r="A14" s="1"/>
      <c r="B14" s="34" t="s">
        <v>223</v>
      </c>
      <c r="C14" s="10" t="s">
        <v>247</v>
      </c>
      <c r="D14" s="6">
        <v>1086.6400000000001</v>
      </c>
      <c r="E14" s="6"/>
      <c r="F14" s="6"/>
      <c r="G14" s="27"/>
      <c r="H14" s="32"/>
    </row>
    <row r="15" spans="1:12" outlineLevel="2">
      <c r="A15" s="1"/>
      <c r="B15" s="1"/>
      <c r="C15" s="1"/>
      <c r="D15" s="1"/>
    </row>
    <row r="16" spans="1:12" outlineLevel="2">
      <c r="A16" s="1"/>
      <c r="B16" s="1"/>
      <c r="C16" s="1"/>
      <c r="D16" s="1"/>
    </row>
    <row r="17" spans="1:4" outlineLevel="1">
      <c r="A17" s="1"/>
      <c r="B17" s="1"/>
      <c r="C17" s="1"/>
      <c r="D17" s="1"/>
    </row>
    <row r="18" spans="1:4" outlineLevel="2">
      <c r="A18" s="1"/>
      <c r="B18" s="1"/>
      <c r="C18" s="1"/>
      <c r="D18" s="1"/>
    </row>
    <row r="19" spans="1:4" outlineLevel="2">
      <c r="A19" s="1"/>
      <c r="B19" s="1"/>
      <c r="C19" s="1"/>
      <c r="D19" s="1"/>
    </row>
    <row r="20" spans="1:4" outlineLevel="2">
      <c r="A20" s="1"/>
      <c r="B20" s="1"/>
      <c r="C20" s="1"/>
      <c r="D20" s="1"/>
    </row>
    <row r="21" spans="1:4" outlineLevel="2">
      <c r="A21" s="1"/>
      <c r="B21" s="1"/>
      <c r="C21" s="1"/>
      <c r="D21" s="1"/>
    </row>
    <row r="22" spans="1:4" outlineLevel="2">
      <c r="A22" s="1"/>
      <c r="B22" s="1"/>
      <c r="C22" s="1"/>
      <c r="D22" s="1"/>
    </row>
    <row r="23" spans="1:4" outlineLevel="2">
      <c r="A23" s="1"/>
      <c r="B23" s="1"/>
      <c r="C23" s="1"/>
      <c r="D23" s="1"/>
    </row>
    <row r="24" spans="1:4" outlineLevel="1">
      <c r="A24" s="1"/>
      <c r="B24" s="1"/>
      <c r="C24" s="1"/>
      <c r="D24" s="1"/>
    </row>
    <row r="25" spans="1:4" outlineLevel="2">
      <c r="A25" s="1"/>
      <c r="B25" s="1"/>
      <c r="C25" s="1"/>
      <c r="D25" s="1"/>
    </row>
    <row r="26" spans="1:4" outlineLevel="2">
      <c r="A26" s="1"/>
      <c r="B26" s="1"/>
      <c r="C26" s="1"/>
      <c r="D26" s="1"/>
    </row>
    <row r="27" spans="1:4" outlineLevel="2">
      <c r="A27" s="1"/>
      <c r="B27" s="1"/>
      <c r="C27" s="1"/>
      <c r="D27" s="1"/>
    </row>
    <row r="28" spans="1:4" outlineLevel="2">
      <c r="A28" s="1"/>
    </row>
    <row r="29" spans="1:4">
      <c r="A29" s="1"/>
    </row>
    <row r="30" spans="1:4">
      <c r="A30" s="1"/>
    </row>
    <row r="31" spans="1:4">
      <c r="A31" s="1"/>
    </row>
    <row r="32" spans="1:4">
      <c r="A32" s="1"/>
    </row>
    <row r="33" spans="1:12">
      <c r="A33" s="1"/>
    </row>
    <row r="34" spans="1:12">
      <c r="A34" s="1"/>
    </row>
    <row r="35" spans="1:12">
      <c r="A35" s="1"/>
    </row>
    <row r="36" spans="1:12">
      <c r="A36" s="1"/>
    </row>
    <row r="37" spans="1:12">
      <c r="A37" s="1"/>
    </row>
    <row r="38" spans="1:12">
      <c r="A38" s="1"/>
    </row>
    <row r="39" spans="1:12">
      <c r="A39" s="1"/>
    </row>
    <row r="40" spans="1:12">
      <c r="A40" s="1"/>
    </row>
    <row r="41" spans="1:12">
      <c r="A41" s="1"/>
    </row>
    <row r="42" spans="1:12">
      <c r="A42" s="1"/>
    </row>
    <row r="43" spans="1:12">
      <c r="A43" s="1"/>
      <c r="I43" s="1"/>
      <c r="J43" s="1"/>
      <c r="K43" s="1"/>
      <c r="L43" s="1"/>
    </row>
    <row r="44" spans="1:12">
      <c r="A44" s="1"/>
      <c r="K44" s="1"/>
      <c r="L44" s="1"/>
    </row>
    <row r="45" spans="1:12">
      <c r="A45" s="1"/>
      <c r="K45" s="1"/>
      <c r="L45" s="1"/>
    </row>
    <row r="46" spans="1:12">
      <c r="A46" s="1"/>
      <c r="K46" s="1"/>
      <c r="L46" s="1"/>
    </row>
    <row r="47" spans="1:12">
      <c r="A47" s="1"/>
      <c r="K47" s="1"/>
      <c r="L47" s="1"/>
    </row>
    <row r="48" spans="1:12">
      <c r="A48" s="1"/>
      <c r="K48" s="1"/>
      <c r="L48" s="1"/>
    </row>
    <row r="49" spans="1:12">
      <c r="A49" s="1"/>
      <c r="K49" s="1"/>
      <c r="L49" s="1"/>
    </row>
    <row r="50" spans="1:12">
      <c r="A50" s="1"/>
      <c r="K50" s="1"/>
      <c r="L50" s="1"/>
    </row>
    <row r="51" spans="1:12">
      <c r="A51" s="1"/>
      <c r="K51" s="1"/>
      <c r="L51" s="1"/>
    </row>
    <row r="52" spans="1:12">
      <c r="A52" s="1"/>
      <c r="K52" s="1"/>
      <c r="L52" s="1"/>
    </row>
    <row r="53" spans="1:12">
      <c r="K53" s="1"/>
      <c r="L53" s="1"/>
    </row>
    <row r="54" spans="1:12">
      <c r="K54" s="1"/>
      <c r="L54" s="1"/>
    </row>
    <row r="55" spans="1:12">
      <c r="K55" s="1"/>
      <c r="L55" s="1"/>
    </row>
    <row r="56" spans="1:12">
      <c r="K56" s="1"/>
      <c r="L56" s="1"/>
    </row>
    <row r="57" spans="1:12">
      <c r="K57" s="1"/>
      <c r="L57" s="1"/>
    </row>
  </sheetData>
  <pageMargins left="0.70866141732283472" right="0.31496062992125984" top="0.78740157480314965" bottom="1.1811023622047245" header="0.31496062992125984" footer="0.31496062992125984"/>
  <pageSetup paperSize="9" scale="80" fitToWidth="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18</vt:i4>
      </vt:variant>
    </vt:vector>
  </HeadingPairs>
  <TitlesOfParts>
    <vt:vector size="28" baseType="lpstr">
      <vt:lpstr>Summe</vt:lpstr>
      <vt:lpstr>VE 001 - Rohbau- und Rückbauarb</vt:lpstr>
      <vt:lpstr>VE 002 - Metall- und Schlossera</vt:lpstr>
      <vt:lpstr>VE 003 - Trockenbauarbeiten und</vt:lpstr>
      <vt:lpstr>VE 004 - Schreinerarbeiten</vt:lpstr>
      <vt:lpstr>VE 005 - Estrich und Systemböde</vt:lpstr>
      <vt:lpstr>VE 006 - Maler- und Lackierarbe</vt:lpstr>
      <vt:lpstr>VE 007 - Boden- Wandbeläge Flie</vt:lpstr>
      <vt:lpstr>VE 008 - Bodenbeläge Lino - Kau</vt:lpstr>
      <vt:lpstr>VE 009 -KG400</vt:lpstr>
      <vt:lpstr>Summe!Druckbereich</vt:lpstr>
      <vt:lpstr>'VE 001 - Rohbau- und Rückbauarb'!Druckbereich</vt:lpstr>
      <vt:lpstr>'VE 002 - Metall- und Schlossera'!Druckbereich</vt:lpstr>
      <vt:lpstr>'VE 003 - Trockenbauarbeiten und'!Druckbereich</vt:lpstr>
      <vt:lpstr>'VE 004 - Schreinerarbeiten'!Druckbereich</vt:lpstr>
      <vt:lpstr>'VE 005 - Estrich und Systemböde'!Druckbereich</vt:lpstr>
      <vt:lpstr>'VE 006 - Maler- und Lackierarbe'!Druckbereich</vt:lpstr>
      <vt:lpstr>'VE 007 - Boden- Wandbeläge Flie'!Druckbereich</vt:lpstr>
      <vt:lpstr>'VE 008 - Bodenbeläge Lino - Kau'!Druckbereich</vt:lpstr>
      <vt:lpstr>Summe!Drucktitel</vt:lpstr>
      <vt:lpstr>'VE 001 - Rohbau- und Rückbauarb'!Drucktitel</vt:lpstr>
      <vt:lpstr>'VE 002 - Metall- und Schlossera'!Drucktitel</vt:lpstr>
      <vt:lpstr>'VE 003 - Trockenbauarbeiten und'!Drucktitel</vt:lpstr>
      <vt:lpstr>'VE 004 - Schreinerarbeiten'!Drucktitel</vt:lpstr>
      <vt:lpstr>'VE 005 - Estrich und Systemböde'!Drucktitel</vt:lpstr>
      <vt:lpstr>'VE 006 - Maler- und Lackierarbe'!Drucktitel</vt:lpstr>
      <vt:lpstr>'VE 007 - Boden- Wandbeläge Flie'!Drucktitel</vt:lpstr>
      <vt:lpstr>'VE 008 - Bodenbeläge Lino - Kau'!Drucktitel</vt:lpstr>
    </vt:vector>
  </TitlesOfParts>
  <Company>schneider+schumacher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Leonie Schaller</dc:creator>
  <cp:lastModifiedBy>Josef Barth</cp:lastModifiedBy>
  <cp:lastPrinted>2024-09-26T15:16:54Z</cp:lastPrinted>
  <dcterms:created xsi:type="dcterms:W3CDTF">2024-08-05T13:52:18Z</dcterms:created>
  <dcterms:modified xsi:type="dcterms:W3CDTF">2024-11-06T11:48:10Z</dcterms:modified>
</cp:coreProperties>
</file>